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2\3-виконком-лютий виконання\"/>
    </mc:Choice>
  </mc:AlternateContent>
  <xr:revisionPtr revIDLastSave="0" documentId="13_ncr:1_{81375415-E0AC-4F11-9802-DEC24348C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аліз" sheetId="1" r:id="rId1"/>
  </sheets>
  <definedNames>
    <definedName name="_xlnm.Print_Titles" localSheetId="0">аналіз!$5:$8</definedName>
    <definedName name="_xlnm.Print_Area" localSheetId="0">аналіз!$A$1:$J$133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" i="1" l="1"/>
  <c r="J10" i="1"/>
  <c r="I131" i="1"/>
  <c r="I130" i="1"/>
  <c r="I129" i="1"/>
  <c r="I128" i="1"/>
  <c r="I127" i="1"/>
  <c r="I126" i="1"/>
  <c r="I124" i="1"/>
  <c r="I123" i="1"/>
  <c r="I122" i="1"/>
  <c r="I121" i="1"/>
  <c r="I120" i="1"/>
  <c r="I119" i="1"/>
  <c r="I118" i="1"/>
  <c r="I112" i="1"/>
  <c r="I111" i="1"/>
  <c r="I110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1" i="1"/>
  <c r="I70" i="1"/>
  <c r="I69" i="1"/>
  <c r="I68" i="1"/>
  <c r="I67" i="1"/>
  <c r="I66" i="1"/>
  <c r="I65" i="1"/>
  <c r="I64" i="1"/>
  <c r="I63" i="1"/>
  <c r="I62" i="1"/>
  <c r="I61" i="1"/>
  <c r="I59" i="1"/>
  <c r="I58" i="1"/>
  <c r="I56" i="1"/>
  <c r="I55" i="1"/>
  <c r="I54" i="1"/>
  <c r="I53" i="1"/>
  <c r="I52" i="1"/>
  <c r="I51" i="1"/>
  <c r="I49" i="1"/>
  <c r="I48" i="1"/>
  <c r="I46" i="1"/>
  <c r="I45" i="1"/>
  <c r="I44" i="1"/>
  <c r="I42" i="1"/>
  <c r="I41" i="1"/>
  <c r="I39" i="1"/>
  <c r="I38" i="1"/>
  <c r="I37" i="1"/>
  <c r="I35" i="1"/>
  <c r="I34" i="1"/>
  <c r="I33" i="1"/>
  <c r="I32" i="1"/>
  <c r="I30" i="1"/>
  <c r="I29" i="1"/>
  <c r="I28" i="1"/>
  <c r="I27" i="1"/>
  <c r="I25" i="1"/>
  <c r="I24" i="1"/>
  <c r="I23" i="1"/>
  <c r="I20" i="1"/>
  <c r="I19" i="1"/>
  <c r="I18" i="1"/>
  <c r="I17" i="1"/>
  <c r="I16" i="1"/>
  <c r="H131" i="1"/>
  <c r="H130" i="1"/>
  <c r="H127" i="1"/>
  <c r="H122" i="1"/>
  <c r="H121" i="1"/>
  <c r="H120" i="1"/>
  <c r="H119" i="1"/>
  <c r="H118" i="1"/>
  <c r="H116" i="1"/>
  <c r="H112" i="1"/>
  <c r="H111" i="1"/>
  <c r="H110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J117" i="1"/>
  <c r="G118" i="1"/>
  <c r="F117" i="1"/>
  <c r="E117" i="1"/>
  <c r="H117" i="1" s="1"/>
  <c r="D117" i="1"/>
  <c r="C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F109" i="1"/>
  <c r="E109" i="1"/>
  <c r="I109" i="1" s="1"/>
  <c r="D109" i="1"/>
  <c r="D132" i="1"/>
  <c r="C109" i="1"/>
  <c r="C132" i="1"/>
  <c r="G108" i="1"/>
  <c r="F106" i="1"/>
  <c r="E106" i="1"/>
  <c r="D106" i="1"/>
  <c r="C106" i="1"/>
  <c r="J105" i="1"/>
  <c r="G105" i="1"/>
  <c r="H104" i="1"/>
  <c r="G104" i="1"/>
  <c r="J103" i="1"/>
  <c r="H103" i="1"/>
  <c r="G103" i="1"/>
  <c r="J102" i="1"/>
  <c r="H102" i="1"/>
  <c r="G102" i="1"/>
  <c r="H101" i="1"/>
  <c r="G101" i="1"/>
  <c r="H100" i="1"/>
  <c r="G100" i="1"/>
  <c r="J99" i="1"/>
  <c r="H99" i="1"/>
  <c r="G99" i="1"/>
  <c r="J98" i="1"/>
  <c r="H98" i="1"/>
  <c r="G98" i="1"/>
  <c r="J97" i="1"/>
  <c r="H97" i="1"/>
  <c r="G97" i="1"/>
  <c r="J96" i="1"/>
  <c r="H96" i="1"/>
  <c r="G96" i="1"/>
  <c r="J95" i="1"/>
  <c r="G95" i="1"/>
  <c r="H94" i="1"/>
  <c r="G94" i="1"/>
  <c r="J93" i="1"/>
  <c r="H93" i="1"/>
  <c r="G93" i="1"/>
  <c r="J92" i="1"/>
  <c r="H92" i="1"/>
  <c r="G92" i="1"/>
  <c r="J91" i="1"/>
  <c r="H91" i="1"/>
  <c r="G91" i="1"/>
  <c r="J90" i="1"/>
  <c r="H90" i="1"/>
  <c r="G90" i="1"/>
  <c r="J89" i="1"/>
  <c r="H89" i="1"/>
  <c r="G89" i="1"/>
  <c r="J88" i="1"/>
  <c r="H88" i="1"/>
  <c r="G88" i="1"/>
  <c r="J87" i="1"/>
  <c r="G87" i="1"/>
  <c r="H86" i="1"/>
  <c r="G86" i="1"/>
  <c r="J85" i="1"/>
  <c r="H85" i="1"/>
  <c r="G85" i="1"/>
  <c r="J84" i="1"/>
  <c r="H84" i="1"/>
  <c r="G84" i="1"/>
  <c r="J83" i="1"/>
  <c r="H83" i="1"/>
  <c r="G83" i="1"/>
  <c r="J82" i="1"/>
  <c r="H82" i="1"/>
  <c r="G82" i="1"/>
  <c r="J81" i="1"/>
  <c r="H81" i="1"/>
  <c r="G81" i="1"/>
  <c r="J80" i="1"/>
  <c r="H80" i="1"/>
  <c r="G80" i="1"/>
  <c r="G79" i="1"/>
  <c r="J78" i="1"/>
  <c r="H78" i="1"/>
  <c r="G78" i="1"/>
  <c r="J77" i="1"/>
  <c r="H77" i="1"/>
  <c r="G77" i="1"/>
  <c r="J76" i="1"/>
  <c r="G76" i="1"/>
  <c r="J75" i="1"/>
  <c r="G75" i="1"/>
  <c r="J74" i="1"/>
  <c r="H74" i="1"/>
  <c r="G74" i="1"/>
  <c r="J73" i="1"/>
  <c r="G73" i="1"/>
  <c r="J71" i="1"/>
  <c r="H71" i="1"/>
  <c r="G71" i="1"/>
  <c r="J70" i="1"/>
  <c r="H70" i="1"/>
  <c r="G70" i="1"/>
  <c r="J69" i="1"/>
  <c r="H69" i="1"/>
  <c r="G69" i="1"/>
  <c r="J68" i="1"/>
  <c r="H68" i="1"/>
  <c r="G68" i="1"/>
  <c r="J67" i="1"/>
  <c r="H67" i="1"/>
  <c r="G67" i="1"/>
  <c r="J66" i="1"/>
  <c r="H66" i="1"/>
  <c r="G66" i="1"/>
  <c r="J65" i="1"/>
  <c r="H65" i="1"/>
  <c r="G65" i="1"/>
  <c r="J64" i="1"/>
  <c r="G64" i="1"/>
  <c r="J63" i="1"/>
  <c r="G63" i="1"/>
  <c r="J62" i="1"/>
  <c r="H62" i="1"/>
  <c r="G62" i="1"/>
  <c r="J61" i="1"/>
  <c r="J60" i="1" s="1"/>
  <c r="H61" i="1"/>
  <c r="G61" i="1"/>
  <c r="F60" i="1"/>
  <c r="E60" i="1"/>
  <c r="I60" i="1" s="1"/>
  <c r="D60" i="1"/>
  <c r="C60" i="1"/>
  <c r="J59" i="1"/>
  <c r="H59" i="1"/>
  <c r="G59" i="1"/>
  <c r="J58" i="1"/>
  <c r="H58" i="1"/>
  <c r="G58" i="1"/>
  <c r="J57" i="1"/>
  <c r="F57" i="1"/>
  <c r="E57" i="1"/>
  <c r="I57" i="1" s="1"/>
  <c r="D57" i="1"/>
  <c r="C57" i="1"/>
  <c r="J56" i="1"/>
  <c r="H56" i="1"/>
  <c r="G56" i="1"/>
  <c r="J55" i="1"/>
  <c r="H55" i="1"/>
  <c r="G55" i="1"/>
  <c r="J54" i="1"/>
  <c r="H54" i="1"/>
  <c r="G54" i="1"/>
  <c r="J53" i="1"/>
  <c r="H53" i="1"/>
  <c r="G53" i="1"/>
  <c r="J52" i="1"/>
  <c r="G52" i="1"/>
  <c r="J51" i="1"/>
  <c r="G51" i="1"/>
  <c r="J50" i="1"/>
  <c r="J49" i="1"/>
  <c r="H49" i="1"/>
  <c r="G49" i="1"/>
  <c r="J48" i="1"/>
  <c r="H48" i="1"/>
  <c r="G48" i="1"/>
  <c r="G47" i="1"/>
  <c r="F47" i="1"/>
  <c r="E47" i="1"/>
  <c r="J46" i="1"/>
  <c r="H46" i="1"/>
  <c r="G46" i="1"/>
  <c r="J45" i="1"/>
  <c r="H45" i="1"/>
  <c r="G45" i="1"/>
  <c r="J44" i="1"/>
  <c r="J43" i="1" s="1"/>
  <c r="H44" i="1"/>
  <c r="G44" i="1"/>
  <c r="F43" i="1"/>
  <c r="E43" i="1"/>
  <c r="I43" i="1" s="1"/>
  <c r="D43" i="1"/>
  <c r="G43" i="1" s="1"/>
  <c r="C43" i="1"/>
  <c r="J42" i="1"/>
  <c r="H42" i="1"/>
  <c r="G42" i="1"/>
  <c r="J41" i="1"/>
  <c r="J40" i="1" s="1"/>
  <c r="H41" i="1"/>
  <c r="G41" i="1"/>
  <c r="F40" i="1"/>
  <c r="E40" i="1"/>
  <c r="I40" i="1" s="1"/>
  <c r="D40" i="1"/>
  <c r="G40" i="1" s="1"/>
  <c r="C40" i="1"/>
  <c r="J39" i="1"/>
  <c r="H39" i="1"/>
  <c r="G39" i="1"/>
  <c r="J38" i="1"/>
  <c r="H38" i="1"/>
  <c r="G38" i="1"/>
  <c r="J37" i="1"/>
  <c r="J36" i="1"/>
  <c r="H37" i="1"/>
  <c r="G37" i="1"/>
  <c r="F36" i="1"/>
  <c r="E36" i="1"/>
  <c r="H36" i="1" s="1"/>
  <c r="D36" i="1"/>
  <c r="G36" i="1" s="1"/>
  <c r="C36" i="1"/>
  <c r="J35" i="1"/>
  <c r="H35" i="1"/>
  <c r="G35" i="1"/>
  <c r="J34" i="1"/>
  <c r="H34" i="1"/>
  <c r="G34" i="1"/>
  <c r="J33" i="1"/>
  <c r="H33" i="1"/>
  <c r="G33" i="1"/>
  <c r="J32" i="1"/>
  <c r="J31" i="1" s="1"/>
  <c r="H32" i="1"/>
  <c r="G32" i="1"/>
  <c r="F31" i="1"/>
  <c r="E31" i="1"/>
  <c r="I31" i="1" s="1"/>
  <c r="D31" i="1"/>
  <c r="G31" i="1"/>
  <c r="C31" i="1"/>
  <c r="J30" i="1"/>
  <c r="H30" i="1"/>
  <c r="G30" i="1"/>
  <c r="J29" i="1"/>
  <c r="H29" i="1"/>
  <c r="G29" i="1"/>
  <c r="J28" i="1"/>
  <c r="H28" i="1"/>
  <c r="G28" i="1"/>
  <c r="J27" i="1"/>
  <c r="H27" i="1"/>
  <c r="G27" i="1"/>
  <c r="J26" i="1"/>
  <c r="F26" i="1"/>
  <c r="E26" i="1"/>
  <c r="H26" i="1" s="1"/>
  <c r="D26" i="1"/>
  <c r="G26" i="1" s="1"/>
  <c r="C26" i="1"/>
  <c r="J25" i="1"/>
  <c r="H25" i="1"/>
  <c r="G25" i="1"/>
  <c r="J24" i="1"/>
  <c r="H24" i="1"/>
  <c r="G24" i="1"/>
  <c r="J23" i="1"/>
  <c r="J22" i="1"/>
  <c r="H23" i="1"/>
  <c r="G23" i="1"/>
  <c r="F22" i="1"/>
  <c r="E22" i="1"/>
  <c r="I22" i="1" s="1"/>
  <c r="D22" i="1"/>
  <c r="C22" i="1"/>
  <c r="G21" i="1"/>
  <c r="J20" i="1"/>
  <c r="G20" i="1"/>
  <c r="H19" i="1"/>
  <c r="G19" i="1"/>
  <c r="J18" i="1"/>
  <c r="G18" i="1"/>
  <c r="J17" i="1"/>
  <c r="G17" i="1"/>
  <c r="J16" i="1"/>
  <c r="G16" i="1"/>
  <c r="J15" i="1"/>
  <c r="I15" i="1"/>
  <c r="H15" i="1"/>
  <c r="G15" i="1"/>
  <c r="J14" i="1"/>
  <c r="I14" i="1"/>
  <c r="H14" i="1"/>
  <c r="G14" i="1"/>
  <c r="J13" i="1"/>
  <c r="I13" i="1"/>
  <c r="G13" i="1"/>
  <c r="J12" i="1"/>
  <c r="I12" i="1"/>
  <c r="H12" i="1"/>
  <c r="G12" i="1"/>
  <c r="J11" i="1"/>
  <c r="I11" i="1"/>
  <c r="H11" i="1"/>
  <c r="G11" i="1"/>
  <c r="F10" i="1"/>
  <c r="E10" i="1"/>
  <c r="D10" i="1"/>
  <c r="D72" i="1" s="1"/>
  <c r="C10" i="1"/>
  <c r="H9" i="1"/>
  <c r="G9" i="1"/>
  <c r="H106" i="1"/>
  <c r="I106" i="1"/>
  <c r="G106" i="1"/>
  <c r="J106" i="1"/>
  <c r="E72" i="1"/>
  <c r="I72" i="1" s="1"/>
  <c r="G22" i="1"/>
  <c r="G109" i="1"/>
  <c r="F72" i="1"/>
  <c r="F107" i="1" s="1"/>
  <c r="C72" i="1"/>
  <c r="C107" i="1" s="1"/>
  <c r="H22" i="1"/>
  <c r="J132" i="1"/>
  <c r="E132" i="1"/>
  <c r="I132" i="1" s="1"/>
  <c r="G132" i="1"/>
  <c r="GS22" i="1"/>
  <c r="F132" i="1"/>
  <c r="G10" i="1"/>
  <c r="G57" i="1"/>
  <c r="G60" i="1"/>
  <c r="I10" i="1"/>
  <c r="H10" i="1"/>
  <c r="H57" i="1"/>
  <c r="H72" i="1"/>
  <c r="E107" i="1"/>
  <c r="E133" i="1"/>
  <c r="G72" i="1" l="1"/>
  <c r="J72" i="1"/>
  <c r="J107" i="1" s="1"/>
  <c r="J133" i="1" s="1"/>
  <c r="D107" i="1"/>
  <c r="H107" i="1"/>
  <c r="F133" i="1"/>
  <c r="H133" i="1" s="1"/>
  <c r="C133" i="1"/>
  <c r="I133" i="1" s="1"/>
  <c r="I107" i="1"/>
  <c r="H109" i="1"/>
  <c r="H132" i="1"/>
  <c r="I26" i="1"/>
  <c r="I36" i="1"/>
  <c r="H31" i="1"/>
  <c r="D133" i="1" l="1"/>
  <c r="G133" i="1" s="1"/>
  <c r="G107" i="1"/>
</calcChain>
</file>

<file path=xl/sharedStrings.xml><?xml version="1.0" encoding="utf-8"?>
<sst xmlns="http://schemas.openxmlformats.org/spreadsheetml/2006/main" count="159" uniqueCount="127">
  <si>
    <t xml:space="preserve"> </t>
  </si>
  <si>
    <t>Червоноградська міська територіальна громада</t>
  </si>
  <si>
    <t>План на  січень-грудень 2021 року</t>
  </si>
  <si>
    <t>% вик.  плану на січ-груд21р</t>
  </si>
  <si>
    <t>% вик. до відпов. пер-ду  мин. року</t>
  </si>
  <si>
    <t>% вик.до плану на       2021 р</t>
  </si>
  <si>
    <t>7  (5/4)</t>
  </si>
  <si>
    <t>10  (5-4)</t>
  </si>
  <si>
    <t xml:space="preserve">    Загальний фонд</t>
  </si>
  <si>
    <t>Податок на доходи фізичних осіб</t>
  </si>
  <si>
    <t>Б.150%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</si>
  <si>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</si>
  <si>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</si>
  <si>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</si>
  <si>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б.150%</t>
  </si>
  <si>
    <t>Податок на доходи фізичних осіб, що сплачується фізичним особами за результатами річного декларування</t>
  </si>
  <si>
    <t>Податок на прибуток підпрємств та фін установ ком власності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</si>
  <si>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</si>
  <si>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ресурсів(крім рентної плати за спеціальне використання  лісових ресурсів в частині деревини , заготовленої в порядку рубок головного користування</t>
  </si>
  <si>
    <t xml:space="preserve">Надходження рентної плати за спеціальне використання 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</si>
  <si>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</si>
  <si>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</si>
  <si>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Акцизний под з реал  роздрібної торгівлі підакцизних товарів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</si>
  <si>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</si>
  <si>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</si>
  <si>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</si>
  <si>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</si>
  <si>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</si>
  <si>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</si>
  <si>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</si>
  <si>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</si>
  <si>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</si>
  <si>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</si>
  <si>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</si>
  <si>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</si>
  <si>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</si>
  <si>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</si>
  <si>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</si>
  <si>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</si>
  <si>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</si>
  <si>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</si>
  <si>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</si>
  <si>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</si>
  <si>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</si>
  <si>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</si>
  <si>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сільгосп. Товаровиробників</t>
  </si>
  <si>
    <t>Частина чистого прибутку (доходу) комун.підприємств та їх об"єдн, що вилучається до відповідного місцевого бюджету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</si>
  <si>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</si>
  <si>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</si>
  <si>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</si>
  <si>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</si>
  <si>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</si>
  <si>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</t>
  </si>
  <si>
    <t>Плата за оренду комунального майна</t>
  </si>
  <si>
    <t>Надходження від орендної плати за користування цілісним майновим комплексом та іншим майном, що перебуває в комунальній власності(району у місті, міста районного значення, села, селища чи їх об'єднань)</t>
  </si>
  <si>
    <t>Надходження від орендної плати за користування цілісним майновим комплексом та іншим майном, що перебуває в комунальній власності (району або міста республіканського (в АРК) та обласного значення)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</si>
  <si>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</si>
  <si>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</si>
  <si>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</si>
  <si>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</si>
  <si>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</si>
  <si>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</si>
  <si>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</si>
  <si>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>Разом загальний фонд за мінусом офіційних трансфертів</t>
  </si>
  <si>
    <t xml:space="preserve">Освітня субвенція </t>
  </si>
  <si>
    <t xml:space="preserve">Медична субвенція </t>
  </si>
  <si>
    <t>Субвенція з дб міс б на здійсн заходів щодо соц-ек розвитку окремих територій</t>
  </si>
  <si>
    <t>Субвенція з дб мб на зд заходів щодо соціально-економічного розвитку окремих територій</t>
  </si>
  <si>
    <t>С з мб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</si>
  <si>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проектні, будівельно-ремонтні роботи, придбання житла та приміщень для розвитку</t>
  </si>
  <si>
    <t>Субвенція з місцевого бюджету на здійснення переданих видатків у сфері освіти  за рахунок коштів освітньої субвенції-ІРЦ</t>
  </si>
  <si>
    <t>Суб з м б за рахунок залишку коштів освітньої субвенції, що утворився на початок бюджетного періоду</t>
  </si>
  <si>
    <t>Субвенція з м б на реконструкцію приймальних відділень в закладах охорони здоров"я за рахунок  субвенції з державного бюджету</t>
  </si>
  <si>
    <t>Субв з МБ за рахунок зал осв субв, що утвор на поч бюдж пер</t>
  </si>
  <si>
    <t>Субвенція з місцевого бюджету на надання державної підтримки особам з особливими освітніми потребами за рахунок ДБ відповідної субвенції з державного бюджету,</t>
  </si>
  <si>
    <t>Суб з м б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</si>
  <si>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МБ за рахунок загальної осв. Субв , що утворил на початок бюджетного період.</t>
  </si>
  <si>
    <t>Субвенціяз місцевого бюджкту на  надана державної підтримки особам з особливими освітніми потребами за рахунок ДБ відповідної субвенції з державного бюджету</t>
  </si>
  <si>
    <t>Субвенція з мб на здійснення переданих видатків у сфері охорони здоров"я за рахунок коштів мед субвенції  ІНСУЛІН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</si>
  <si>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</si>
  <si>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 з мб на відшкодув вартості  лік засобів  для лікув окремих захв за рахунок відповідної  субвенції з дб ЛІКИ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</si>
  <si>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</si>
  <si>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</si>
  <si>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мб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</si>
  <si>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реалізацію проектів співробітництва між територіальними громадами(РАДЕХІВ 20)</t>
  </si>
  <si>
    <t>інші субвенції</t>
  </si>
  <si>
    <t>Субвенція з мб на реаліззаходівна підв якості освіти за рахунок відповідної субвенції з державного бюджету</t>
  </si>
  <si>
    <t xml:space="preserve">Інші субвенції з місцевого бюджету </t>
  </si>
  <si>
    <t>Субвенція з мб на реалізацію програми  "Спроможна школа для кращих результатів"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</si>
  <si>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</si>
  <si>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РАЗОМ ТРАНСФЕРТИ </t>
  </si>
  <si>
    <t>ВСЬОГО ЗАГАЛЬНИЙ ФОНД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</si>
  <si>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</si>
  <si>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</si>
  <si>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</si>
  <si>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</si>
  <si>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</si>
  <si>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>Інші збори за забруднення навколишнього природного середовища до Фонду охорони навколишнього природного середовища  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</si>
  <si>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</si>
  <si>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 заподіяну НС</t>
  </si>
  <si>
    <t xml:space="preserve">Надходження коштів пайової участі </t>
  </si>
  <si>
    <t>Власні надходження бюджетних установ                  і організацій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</si>
  <si>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</si>
  <si>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</si>
  <si>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</si>
  <si>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</si>
  <si>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</si>
  <si>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</si>
  <si>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нес-г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</si>
  <si>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</si>
  <si>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</si>
  <si>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мб на фін  будівництва, реконстр, рем і утрим автом доріг загального користування місцевого значення, вулиць і доріг комунальної власності у населених пунктахза рахунок відповідної субвенці</t>
  </si>
  <si>
    <t>Субвенція з місцевого бюджету на погашення заборгованості з різниці в тарифах що підлягає урегулюванню згідно ЗУ " Про заходи , спрямовані на регулювання заборгованості теплопостачальних та теплогенеруючих організацій та підприємств</t>
  </si>
  <si>
    <t>Субвенція з м б на виконання інвестиційних проектів</t>
  </si>
  <si>
    <t>Субвенція з м б на виконання природоохоронних заходів</t>
  </si>
  <si>
    <t>Інші субвенції</t>
  </si>
  <si>
    <t>РАЗОМ СПЕЦІАЛЬНИЙ ФОНД</t>
  </si>
  <si>
    <t>ВСЬОГО ДОХОДІВ</t>
  </si>
  <si>
    <t>грудень</t>
  </si>
  <si>
    <t>План на 2021 рік</t>
  </si>
  <si>
    <t>Факт за 2021 рік</t>
  </si>
  <si>
    <t>Факт за  2020 рік</t>
  </si>
  <si>
    <t>ВІДХИЛЕННЯ</t>
  </si>
  <si>
    <t>Акцизний податок</t>
  </si>
  <si>
    <t>Адм збір за держ реєстрацію речових прав на нерух майно та їх обтяжень</t>
  </si>
  <si>
    <t>Дотація з міс б на здійснення переданих з державного бюджету видатків з утримання закладів освіти та охорони  здоров"я за рахунок відповідної додаткової дотації з державного бюджету</t>
  </si>
  <si>
    <t xml:space="preserve">       АНАЛІЗ НАДХОДЖЕННЬ ДОХОДІВ ДО МІСЦЕВОГО БЮДЖЕТУ за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</si>
</sst>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b/>
      <sz val="49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60"/>
      <name val="Times New Roman"/>
      <family val="1"/>
      <charset val="204"/>
    </font>
    <font>
      <sz val="28"/>
      <name val="Times New Roman"/>
      <family val="1"/>
      <charset val="204"/>
    </font>
    <font>
      <b/>
      <sz val="3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64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37"/>
      <name val="Times New Roman"/>
      <family val="1"/>
      <charset val="204"/>
    </font>
    <font>
      <b/>
      <sz val="4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5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8"/>
      <color indexed="10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35" fillId="0" borderId="0"/>
  </cellStyleXfs>
  <cellXfs count="168">
    <xf numFmtId="0" fontId="0" fillId="0" borderId="0" xfId="0"/>
    <xf numFmtId="0" fontId="5" fillId="0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0" xfId="0" applyNumberFormat="1" applyFont="1" applyFill="1" applyAlignment="1" applyProtection="1">
      <alignment wrapText="1"/>
      <protection locked="0"/>
    </xf>
    <xf numFmtId="2" fontId="5" fillId="2" borderId="0" xfId="0" applyNumberFormat="1" applyFont="1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Alignment="1" applyProtection="1">
      <alignment horizontal="righ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2" fontId="1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9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7" fillId="2" borderId="1" xfId="0" applyFont="1" applyFill="1" applyBorder="1" applyAlignment="1" applyProtection="1">
      <alignment vertical="center"/>
      <protection locked="0"/>
    </xf>
    <xf numFmtId="2" fontId="1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21" fillId="2" borderId="0" xfId="0" applyFont="1" applyFill="1" applyBorder="1" applyProtection="1">
      <protection locked="0"/>
    </xf>
    <xf numFmtId="0" fontId="22" fillId="2" borderId="0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1" xfId="0" applyFont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left" vertical="center" wrapText="1"/>
    </xf>
    <xf numFmtId="2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vertical="center"/>
      <protection locked="0"/>
    </xf>
    <xf numFmtId="2" fontId="17" fillId="4" borderId="1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Protection="1">
      <protection locked="0"/>
    </xf>
    <xf numFmtId="0" fontId="13" fillId="5" borderId="1" xfId="0" applyFont="1" applyFill="1" applyBorder="1" applyProtection="1">
      <protection locked="0"/>
    </xf>
    <xf numFmtId="2" fontId="17" fillId="2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protection locked="0"/>
    </xf>
    <xf numFmtId="2" fontId="17" fillId="0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Fill="1" applyBorder="1" applyAlignment="1">
      <alignment vertical="center"/>
    </xf>
    <xf numFmtId="2" fontId="17" fillId="2" borderId="1" xfId="0" applyNumberFormat="1" applyFont="1" applyFill="1" applyBorder="1" applyAlignment="1" applyProtection="1">
      <alignment vertical="center" wrapText="1"/>
      <protection locked="0"/>
    </xf>
    <xf numFmtId="2" fontId="23" fillId="2" borderId="1" xfId="0" applyNumberFormat="1" applyFont="1" applyFill="1" applyBorder="1" applyAlignment="1" applyProtection="1">
      <alignment horizontal="justify" vertical="center" wrapText="1"/>
      <protection locked="0"/>
    </xf>
    <xf numFmtId="2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21" fillId="0" borderId="0" xfId="0" applyFont="1" applyFill="1" applyBorder="1" applyProtection="1">
      <protection locked="0"/>
    </xf>
    <xf numFmtId="0" fontId="22" fillId="0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vertical="center"/>
      <protection locked="0"/>
    </xf>
    <xf numFmtId="2" fontId="6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22" fillId="5" borderId="1" xfId="0" applyFont="1" applyFill="1" applyBorder="1" applyProtection="1">
      <protection locked="0"/>
    </xf>
    <xf numFmtId="2" fontId="17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22" fillId="2" borderId="1" xfId="0" applyFont="1" applyFill="1" applyBorder="1" applyProtection="1"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2" fontId="24" fillId="2" borderId="1" xfId="0" applyNumberFormat="1" applyFont="1" applyFill="1" applyBorder="1" applyAlignment="1">
      <alignment vertical="center" wrapText="1"/>
    </xf>
    <xf numFmtId="0" fontId="25" fillId="0" borderId="0" xfId="0" applyFont="1" applyFill="1" applyBorder="1" applyProtection="1">
      <protection locked="0"/>
    </xf>
    <xf numFmtId="0" fontId="25" fillId="0" borderId="1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2" fontId="24" fillId="2" borderId="1" xfId="0" applyNumberFormat="1" applyFont="1" applyFill="1" applyBorder="1" applyAlignment="1">
      <alignment horizontal="justify" vertical="center" wrapText="1"/>
    </xf>
    <xf numFmtId="2" fontId="24" fillId="2" borderId="1" xfId="0" applyNumberFormat="1" applyFont="1" applyFill="1" applyBorder="1" applyAlignment="1">
      <alignment horizontal="left" vertical="top" wrapText="1"/>
    </xf>
    <xf numFmtId="2" fontId="26" fillId="2" borderId="1" xfId="0" applyNumberFormat="1" applyFont="1" applyFill="1" applyBorder="1" applyAlignment="1">
      <alignment horizontal="justify" vertical="top" wrapText="1"/>
    </xf>
    <xf numFmtId="2" fontId="24" fillId="2" borderId="1" xfId="0" applyNumberFormat="1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 applyProtection="1">
      <alignment horizontal="justify" vertical="top" wrapText="1"/>
      <protection locked="0"/>
    </xf>
    <xf numFmtId="2" fontId="17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left" vertical="top" wrapText="1"/>
    </xf>
    <xf numFmtId="4" fontId="27" fillId="3" borderId="1" xfId="0" applyNumberFormat="1" applyFont="1" applyFill="1" applyBorder="1" applyAlignment="1" applyProtection="1">
      <alignment horizontal="right" vertical="center"/>
    </xf>
    <xf numFmtId="2" fontId="10" fillId="2" borderId="1" xfId="0" applyNumberFormat="1" applyFont="1" applyFill="1" applyBorder="1" applyAlignment="1" applyProtection="1">
      <alignment horizontal="justify" vertical="center" wrapText="1"/>
      <protection locked="0"/>
    </xf>
    <xf numFmtId="2" fontId="10" fillId="2" borderId="1" xfId="0" applyNumberFormat="1" applyFont="1" applyFill="1" applyBorder="1" applyAlignment="1" applyProtection="1">
      <alignment horizontal="left" vertical="top" wrapText="1"/>
      <protection locked="0"/>
    </xf>
    <xf numFmtId="2" fontId="10" fillId="2" borderId="1" xfId="0" applyNumberFormat="1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2" fontId="9" fillId="2" borderId="0" xfId="0" applyNumberFormat="1" applyFont="1" applyFill="1" applyAlignment="1" applyProtection="1">
      <alignment wrapText="1"/>
      <protection locked="0"/>
    </xf>
    <xf numFmtId="0" fontId="29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29" fillId="2" borderId="0" xfId="0" applyFont="1" applyFill="1" applyProtection="1">
      <protection locked="0"/>
    </xf>
    <xf numFmtId="2" fontId="13" fillId="2" borderId="0" xfId="0" applyNumberFormat="1" applyFont="1" applyFill="1" applyAlignment="1" applyProtection="1">
      <alignment wrapText="1"/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2" fontId="13" fillId="0" borderId="0" xfId="0" applyNumberFormat="1" applyFont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9" fontId="27" fillId="2" borderId="1" xfId="0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top"/>
      <protection locked="0"/>
    </xf>
    <xf numFmtId="0" fontId="27" fillId="2" borderId="1" xfId="0" applyFont="1" applyFill="1" applyBorder="1" applyAlignment="1" applyProtection="1">
      <alignment horizontal="right" vertical="center"/>
      <protection locked="0"/>
    </xf>
    <xf numFmtId="0" fontId="32" fillId="2" borderId="1" xfId="0" applyFont="1" applyFill="1" applyBorder="1" applyProtection="1">
      <protection locked="0"/>
    </xf>
    <xf numFmtId="164" fontId="27" fillId="2" borderId="1" xfId="0" applyNumberFormat="1" applyFont="1" applyFill="1" applyBorder="1" applyAlignment="1" applyProtection="1">
      <alignment horizontal="right" vertical="center"/>
    </xf>
    <xf numFmtId="165" fontId="27" fillId="2" borderId="1" xfId="0" applyNumberFormat="1" applyFont="1" applyFill="1" applyBorder="1" applyAlignment="1" applyProtection="1">
      <alignment horizontal="right" vertical="center"/>
    </xf>
    <xf numFmtId="164" fontId="27" fillId="2" borderId="1" xfId="0" applyNumberFormat="1" applyFont="1" applyFill="1" applyBorder="1" applyAlignment="1" applyProtection="1">
      <alignment vertical="center"/>
    </xf>
    <xf numFmtId="164" fontId="27" fillId="2" borderId="1" xfId="0" applyNumberFormat="1" applyFont="1" applyFill="1" applyBorder="1" applyAlignment="1" applyProtection="1">
      <alignment horizontal="right" vertical="center"/>
      <protection hidden="1"/>
    </xf>
    <xf numFmtId="4" fontId="27" fillId="2" borderId="1" xfId="0" applyNumberFormat="1" applyFont="1" applyFill="1" applyBorder="1" applyAlignment="1" applyProtection="1">
      <alignment horizontal="right" vertical="center"/>
      <protection hidden="1"/>
    </xf>
    <xf numFmtId="166" fontId="27" fillId="2" borderId="1" xfId="0" applyNumberFormat="1" applyFont="1" applyFill="1" applyBorder="1" applyAlignment="1" applyProtection="1">
      <alignment horizontal="right" vertical="center"/>
    </xf>
    <xf numFmtId="164" fontId="27" fillId="2" borderId="1" xfId="0" applyNumberFormat="1" applyFont="1" applyFill="1" applyBorder="1" applyAlignment="1" applyProtection="1">
      <alignment horizontal="right" vertical="center"/>
      <protection locked="0"/>
    </xf>
    <xf numFmtId="4" fontId="27" fillId="2" borderId="1" xfId="0" applyNumberFormat="1" applyFont="1" applyFill="1" applyBorder="1" applyAlignment="1" applyProtection="1">
      <alignment horizontal="right" vertical="center"/>
      <protection locked="0"/>
    </xf>
    <xf numFmtId="4" fontId="27" fillId="2" borderId="1" xfId="1" applyNumberFormat="1" applyFont="1" applyFill="1" applyBorder="1" applyAlignment="1" applyProtection="1">
      <alignment horizontal="right" vertical="center"/>
      <protection locked="0"/>
    </xf>
    <xf numFmtId="4" fontId="27" fillId="0" borderId="1" xfId="2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 applyProtection="1">
      <alignment horizontal="center" vertical="center"/>
      <protection locked="0"/>
    </xf>
    <xf numFmtId="164" fontId="27" fillId="4" borderId="1" xfId="0" applyNumberFormat="1" applyFont="1" applyFill="1" applyBorder="1" applyAlignment="1" applyProtection="1">
      <alignment horizontal="right" vertical="center"/>
      <protection locked="0"/>
    </xf>
    <xf numFmtId="4" fontId="27" fillId="4" borderId="1" xfId="0" applyNumberFormat="1" applyFont="1" applyFill="1" applyBorder="1" applyAlignment="1" applyProtection="1">
      <alignment horizontal="right" vertical="center"/>
      <protection locked="0"/>
    </xf>
    <xf numFmtId="166" fontId="27" fillId="4" borderId="1" xfId="0" applyNumberFormat="1" applyFont="1" applyFill="1" applyBorder="1" applyAlignment="1" applyProtection="1">
      <alignment horizontal="right" vertical="center"/>
    </xf>
    <xf numFmtId="164" fontId="27" fillId="2" borderId="1" xfId="0" applyNumberFormat="1" applyFont="1" applyFill="1" applyBorder="1" applyAlignment="1" applyProtection="1">
      <alignment horizontal="right" wrapText="1"/>
      <protection locked="0"/>
    </xf>
    <xf numFmtId="164" fontId="27" fillId="4" borderId="1" xfId="0" applyNumberFormat="1" applyFont="1" applyFill="1" applyBorder="1" applyAlignment="1" applyProtection="1">
      <alignment horizontal="right" vertical="center"/>
      <protection locked="0"/>
    </xf>
    <xf numFmtId="4" fontId="27" fillId="4" borderId="1" xfId="0" applyNumberFormat="1" applyFont="1" applyFill="1" applyBorder="1" applyAlignment="1" applyProtection="1">
      <alignment horizontal="right" vertical="center"/>
      <protection locked="0"/>
    </xf>
    <xf numFmtId="166" fontId="27" fillId="4" borderId="1" xfId="0" applyNumberFormat="1" applyFont="1" applyFill="1" applyBorder="1" applyAlignment="1" applyProtection="1">
      <alignment horizontal="right" vertical="center"/>
    </xf>
    <xf numFmtId="164" fontId="27" fillId="4" borderId="1" xfId="0" applyNumberFormat="1" applyFont="1" applyFill="1" applyBorder="1" applyAlignment="1" applyProtection="1">
      <alignment horizontal="right" vertical="center"/>
    </xf>
    <xf numFmtId="164" fontId="27" fillId="3" borderId="1" xfId="0" applyNumberFormat="1" applyFont="1" applyFill="1" applyBorder="1" applyAlignment="1" applyProtection="1">
      <alignment horizontal="right" vertical="center"/>
    </xf>
    <xf numFmtId="166" fontId="27" fillId="3" borderId="1" xfId="0" applyNumberFormat="1" applyFont="1" applyFill="1" applyBorder="1" applyAlignment="1" applyProtection="1">
      <alignment horizontal="right" vertical="center"/>
    </xf>
    <xf numFmtId="164" fontId="27" fillId="3" borderId="1" xfId="0" applyNumberFormat="1" applyFont="1" applyFill="1" applyBorder="1" applyAlignment="1" applyProtection="1">
      <alignment horizontal="right" vertical="center"/>
      <protection hidden="1"/>
    </xf>
    <xf numFmtId="4" fontId="27" fillId="3" borderId="1" xfId="0" applyNumberFormat="1" applyFont="1" applyFill="1" applyBorder="1" applyAlignment="1" applyProtection="1">
      <alignment horizontal="right" vertical="center"/>
      <protection hidden="1"/>
    </xf>
    <xf numFmtId="166" fontId="27" fillId="2" borderId="1" xfId="0" applyNumberFormat="1" applyFont="1" applyFill="1" applyBorder="1" applyAlignment="1" applyProtection="1">
      <alignment horizontal="right" vertical="center"/>
    </xf>
    <xf numFmtId="164" fontId="33" fillId="2" borderId="1" xfId="0" applyNumberFormat="1" applyFont="1" applyFill="1" applyBorder="1" applyAlignment="1" applyProtection="1">
      <alignment horizontal="right" vertical="center"/>
    </xf>
    <xf numFmtId="4" fontId="34" fillId="2" borderId="1" xfId="0" applyNumberFormat="1" applyFont="1" applyFill="1" applyBorder="1" applyAlignment="1" applyProtection="1">
      <alignment horizontal="right" vertical="center"/>
      <protection locked="0"/>
    </xf>
    <xf numFmtId="164" fontId="27" fillId="2" borderId="1" xfId="0" applyNumberFormat="1" applyFont="1" applyFill="1" applyBorder="1" applyAlignment="1" applyProtection="1">
      <alignment horizontal="right" vertical="center"/>
      <protection locked="0" hidden="1"/>
    </xf>
    <xf numFmtId="4" fontId="27" fillId="2" borderId="1" xfId="0" applyNumberFormat="1" applyFont="1" applyFill="1" applyBorder="1" applyAlignment="1" applyProtection="1">
      <alignment horizontal="right" vertical="center"/>
      <protection locked="0" hidden="1"/>
    </xf>
    <xf numFmtId="166" fontId="27" fillId="3" borderId="1" xfId="0" applyNumberFormat="1" applyFont="1" applyFill="1" applyBorder="1" applyAlignment="1" applyProtection="1">
      <alignment horizontal="right" vertical="center"/>
    </xf>
    <xf numFmtId="2" fontId="27" fillId="3" borderId="1" xfId="0" applyNumberFormat="1" applyFont="1" applyFill="1" applyBorder="1" applyAlignment="1" applyProtection="1">
      <alignment horizontal="right" vertical="center"/>
    </xf>
    <xf numFmtId="164" fontId="27" fillId="0" borderId="0" xfId="0" applyNumberFormat="1" applyFont="1" applyFill="1" applyBorder="1" applyAlignment="1" applyProtection="1">
      <alignment horizontal="right" vertical="center"/>
    </xf>
    <xf numFmtId="0" fontId="32" fillId="2" borderId="0" xfId="0" applyFont="1" applyFill="1" applyProtection="1">
      <protection locked="0"/>
    </xf>
    <xf numFmtId="166" fontId="27" fillId="0" borderId="0" xfId="0" applyNumberFormat="1" applyFont="1" applyFill="1" applyBorder="1" applyAlignment="1" applyProtection="1">
      <alignment vertical="center"/>
    </xf>
    <xf numFmtId="166" fontId="27" fillId="0" borderId="0" xfId="0" applyNumberFormat="1" applyFont="1" applyFill="1" applyBorder="1" applyAlignment="1" applyProtection="1">
      <alignment horizontal="right" vertical="center"/>
    </xf>
    <xf numFmtId="4" fontId="32" fillId="2" borderId="0" xfId="0" applyNumberFormat="1" applyFont="1" applyFill="1" applyBorder="1" applyProtection="1">
      <protection locked="0"/>
    </xf>
    <xf numFmtId="0" fontId="32" fillId="2" borderId="0" xfId="0" applyFont="1" applyFill="1" applyBorder="1" applyProtection="1">
      <protection locked="0"/>
    </xf>
    <xf numFmtId="164" fontId="32" fillId="2" borderId="0" xfId="0" applyNumberFormat="1" applyFont="1" applyFill="1" applyBorder="1" applyAlignment="1" applyProtection="1">
      <alignment horizontal="right" vertical="center"/>
    </xf>
    <xf numFmtId="164" fontId="32" fillId="2" borderId="0" xfId="0" applyNumberFormat="1" applyFont="1" applyFill="1" applyBorder="1" applyProtection="1"/>
    <xf numFmtId="164" fontId="32" fillId="2" borderId="0" xfId="0" applyNumberFormat="1" applyFont="1" applyFill="1" applyProtection="1">
      <protection locked="0"/>
    </xf>
    <xf numFmtId="4" fontId="27" fillId="0" borderId="0" xfId="0" applyNumberFormat="1" applyFont="1" applyFill="1" applyBorder="1" applyAlignment="1" applyProtection="1">
      <alignment horizontal="right" vertical="center"/>
    </xf>
    <xf numFmtId="0" fontId="32" fillId="2" borderId="0" xfId="0" applyFont="1" applyFill="1" applyAlignment="1" applyProtection="1">
      <alignment horizontal="right" vertical="center"/>
      <protection locked="0"/>
    </xf>
    <xf numFmtId="0" fontId="32" fillId="2" borderId="0" xfId="0" applyNumberFormat="1" applyFont="1" applyFill="1" applyProtection="1">
      <protection locked="0"/>
    </xf>
    <xf numFmtId="164" fontId="27" fillId="2" borderId="0" xfId="0" applyNumberFormat="1" applyFont="1" applyFill="1" applyProtection="1">
      <protection locked="0"/>
    </xf>
    <xf numFmtId="164" fontId="27" fillId="2" borderId="0" xfId="0" applyNumberFormat="1" applyFont="1" applyFill="1" applyProtection="1"/>
    <xf numFmtId="164" fontId="27" fillId="2" borderId="0" xfId="0" applyNumberFormat="1" applyFont="1" applyFill="1" applyAlignment="1" applyProtection="1">
      <alignment horizontal="right" vertical="center"/>
      <protection locked="0"/>
    </xf>
    <xf numFmtId="0" fontId="32" fillId="0" borderId="0" xfId="0" applyFont="1" applyProtection="1">
      <protection locked="0"/>
    </xf>
    <xf numFmtId="0" fontId="32" fillId="0" borderId="0" xfId="0" applyFont="1" applyFill="1" applyAlignment="1" applyProtection="1">
      <alignment horizontal="right" vertical="center"/>
      <protection locked="0"/>
    </xf>
    <xf numFmtId="164" fontId="32" fillId="0" borderId="0" xfId="0" applyNumberFormat="1" applyFont="1" applyProtection="1">
      <protection locked="0"/>
    </xf>
    <xf numFmtId="49" fontId="27" fillId="2" borderId="1" xfId="0" applyNumberFormat="1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justify"/>
      <protection locked="0"/>
    </xf>
    <xf numFmtId="0" fontId="11" fillId="2" borderId="4" xfId="0" applyFont="1" applyFill="1" applyBorder="1" applyAlignment="1" applyProtection="1">
      <alignment horizontal="center" vertical="justify"/>
      <protection locked="0"/>
    </xf>
    <xf numFmtId="14" fontId="14" fillId="2" borderId="1" xfId="0" applyNumberFormat="1" applyFont="1" applyFill="1" applyBorder="1" applyAlignment="1" applyProtection="1">
      <alignment horizontal="center" vertical="justify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2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  <protection hidden="1"/>
    </xf>
    <xf numFmtId="14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</cellXfs>
  <cellStyles count="3">
    <cellStyle name="Денежный 2" xfId="1" xr:uid="{00000000-0005-0000-0000-000000000000}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V356"/>
  <sheetViews>
    <sheetView tabSelected="1" view="pageBreakPreview" zoomScale="23" zoomScaleNormal="25" zoomScaleSheetLayoutView="2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50" sqref="J50"/>
    </sheetView>
  </sheetViews>
  <sheetFormatPr defaultColWidth="8.85546875" defaultRowHeight="61.5" outlineLevelRow="1" x14ac:dyDescent="0.85"/>
  <cols>
    <col min="1" max="1" width="44" style="98" customWidth="1"/>
    <col min="2" max="2" width="201.7109375" style="99" customWidth="1"/>
    <col min="3" max="3" width="68.42578125" style="151" customWidth="1"/>
    <col min="4" max="4" width="0.140625" style="151" hidden="1" customWidth="1"/>
    <col min="5" max="5" width="65.42578125" style="151" customWidth="1"/>
    <col min="6" max="6" width="68.7109375" style="152" customWidth="1"/>
    <col min="7" max="7" width="0.5703125" style="151" customWidth="1"/>
    <col min="8" max="8" width="40" style="151" customWidth="1"/>
    <col min="9" max="9" width="41.85546875" style="151" customWidth="1"/>
    <col min="10" max="10" width="63.5703125" style="151" customWidth="1"/>
    <col min="11" max="16" width="8.85546875" style="97"/>
    <col min="17" max="127" width="8.85546875" style="96"/>
    <col min="128" max="16384" width="8.85546875" style="89"/>
  </cols>
  <sheetData>
    <row r="1" spans="1:202" s="23" customFormat="1" ht="0.75" customHeight="1" x14ac:dyDescent="0.5">
      <c r="A1" s="17"/>
      <c r="B1" s="155" t="s">
        <v>126</v>
      </c>
      <c r="C1" s="155"/>
      <c r="D1" s="155"/>
      <c r="E1" s="155"/>
      <c r="F1" s="155"/>
      <c r="G1" s="155"/>
      <c r="H1" s="155"/>
      <c r="I1" s="155"/>
      <c r="J1" s="155"/>
      <c r="K1" s="18"/>
      <c r="L1" s="18"/>
      <c r="M1" s="18"/>
      <c r="N1" s="18"/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20"/>
      <c r="DY1" s="20"/>
      <c r="DZ1" s="20"/>
      <c r="EA1" s="20"/>
      <c r="EB1" s="20"/>
      <c r="EC1" s="20"/>
      <c r="ED1" s="20"/>
      <c r="EE1" s="21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</row>
    <row r="2" spans="1:202" s="27" customFormat="1" ht="72" customHeight="1" x14ac:dyDescent="0.5">
      <c r="A2" s="24"/>
      <c r="B2" s="155"/>
      <c r="C2" s="155"/>
      <c r="D2" s="155"/>
      <c r="E2" s="155"/>
      <c r="F2" s="155"/>
      <c r="G2" s="155"/>
      <c r="H2" s="155"/>
      <c r="I2" s="155"/>
      <c r="J2" s="156"/>
      <c r="K2" s="25"/>
      <c r="L2" s="25"/>
      <c r="M2" s="25"/>
      <c r="N2" s="25"/>
      <c r="O2" s="25"/>
      <c r="P2" s="25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</row>
    <row r="3" spans="1:202" s="23" customFormat="1" ht="43.5" hidden="1" customHeight="1" x14ac:dyDescent="0.5">
      <c r="A3" s="24"/>
      <c r="B3" s="157"/>
      <c r="C3" s="157"/>
      <c r="D3" s="157"/>
      <c r="E3" s="157"/>
      <c r="F3" s="157"/>
      <c r="G3" s="157"/>
      <c r="H3" s="157"/>
      <c r="I3" s="157"/>
      <c r="J3" s="157"/>
      <c r="K3" s="25"/>
      <c r="L3" s="25"/>
      <c r="M3" s="25"/>
      <c r="N3" s="25"/>
      <c r="O3" s="25"/>
      <c r="P3" s="25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</row>
    <row r="4" spans="1:202" s="23" customFormat="1" ht="13.5" hidden="1" customHeight="1" x14ac:dyDescent="0.5">
      <c r="A4" s="24"/>
      <c r="B4" s="158"/>
      <c r="C4" s="158"/>
      <c r="D4" s="158"/>
      <c r="E4" s="158"/>
      <c r="F4" s="158"/>
      <c r="G4" s="158"/>
      <c r="H4" s="158"/>
      <c r="I4" s="158"/>
      <c r="J4" s="158"/>
      <c r="K4" s="25"/>
      <c r="L4" s="25"/>
      <c r="M4" s="25"/>
      <c r="N4" s="25"/>
      <c r="O4" s="25"/>
      <c r="P4" s="25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</row>
    <row r="5" spans="1:202" s="23" customFormat="1" ht="22.5" hidden="1" customHeight="1" x14ac:dyDescent="0.2">
      <c r="A5" s="159" t="s">
        <v>0</v>
      </c>
      <c r="B5" s="160" t="s">
        <v>0</v>
      </c>
      <c r="C5" s="161" t="s">
        <v>119</v>
      </c>
      <c r="D5" s="162"/>
      <c r="E5" s="162"/>
      <c r="F5" s="162"/>
      <c r="G5" s="162"/>
      <c r="H5" s="162"/>
      <c r="I5" s="162"/>
      <c r="J5" s="162"/>
      <c r="K5" s="25"/>
      <c r="L5" s="25"/>
      <c r="M5" s="25"/>
      <c r="N5" s="25"/>
      <c r="O5" s="25"/>
      <c r="P5" s="25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</row>
    <row r="6" spans="1:202" s="23" customFormat="1" ht="44.25" customHeight="1" x14ac:dyDescent="0.8">
      <c r="A6" s="159"/>
      <c r="B6" s="160"/>
      <c r="C6" s="161"/>
      <c r="D6" s="165" t="s">
        <v>1</v>
      </c>
      <c r="E6" s="165"/>
      <c r="F6" s="165"/>
      <c r="G6" s="165"/>
      <c r="H6" s="165"/>
      <c r="I6" s="165"/>
      <c r="J6" s="165"/>
      <c r="K6" s="25"/>
      <c r="L6" s="25"/>
      <c r="M6" s="25"/>
      <c r="N6" s="25"/>
      <c r="O6" s="25"/>
      <c r="P6" s="25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</row>
    <row r="7" spans="1:202" s="23" customFormat="1" ht="185.45" customHeight="1" x14ac:dyDescent="0.2">
      <c r="A7" s="159"/>
      <c r="B7" s="160"/>
      <c r="C7" s="161"/>
      <c r="D7" s="100" t="s">
        <v>2</v>
      </c>
      <c r="E7" s="101" t="s">
        <v>120</v>
      </c>
      <c r="F7" s="101" t="s">
        <v>121</v>
      </c>
      <c r="G7" s="102" t="s">
        <v>3</v>
      </c>
      <c r="H7" s="154" t="s">
        <v>4</v>
      </c>
      <c r="I7" s="102" t="s">
        <v>5</v>
      </c>
      <c r="J7" s="102" t="s">
        <v>122</v>
      </c>
      <c r="K7" s="25"/>
      <c r="L7" s="25"/>
      <c r="M7" s="25"/>
      <c r="N7" s="25"/>
      <c r="O7" s="25"/>
      <c r="P7" s="25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2"/>
      <c r="GO7" s="22"/>
      <c r="GP7" s="22"/>
      <c r="GQ7" s="22"/>
      <c r="GR7" s="22"/>
      <c r="GS7" s="22"/>
      <c r="GT7" s="22"/>
    </row>
    <row r="8" spans="1:202" s="35" customFormat="1" ht="33" hidden="1" customHeight="1" x14ac:dyDescent="0.45">
      <c r="A8" s="29">
        <v>1</v>
      </c>
      <c r="B8" s="30">
        <v>2</v>
      </c>
      <c r="C8" s="103">
        <v>3</v>
      </c>
      <c r="D8" s="103">
        <v>4</v>
      </c>
      <c r="E8" s="103">
        <v>5</v>
      </c>
      <c r="F8" s="104">
        <v>6</v>
      </c>
      <c r="G8" s="103" t="s">
        <v>6</v>
      </c>
      <c r="H8" s="103">
        <v>8</v>
      </c>
      <c r="I8" s="103">
        <v>9</v>
      </c>
      <c r="J8" s="103" t="s">
        <v>7</v>
      </c>
      <c r="K8" s="31"/>
      <c r="L8" s="31"/>
      <c r="M8" s="31"/>
      <c r="N8" s="31"/>
      <c r="O8" s="31"/>
      <c r="P8" s="31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4"/>
      <c r="GO8" s="34"/>
      <c r="GP8" s="34"/>
      <c r="GQ8" s="34"/>
      <c r="GR8" s="34"/>
      <c r="GS8" s="34"/>
      <c r="GT8" s="34"/>
    </row>
    <row r="9" spans="1:202" s="27" customFormat="1" ht="48.75" customHeight="1" x14ac:dyDescent="0.85">
      <c r="A9" s="36"/>
      <c r="B9" s="9" t="s">
        <v>8</v>
      </c>
      <c r="C9" s="105"/>
      <c r="D9" s="106"/>
      <c r="E9" s="107"/>
      <c r="F9" s="106"/>
      <c r="G9" s="108" t="str">
        <f t="shared" ref="G9:G72" si="0">IF(D9=0," ",+E9/D9)</f>
        <v xml:space="preserve"> </v>
      </c>
      <c r="H9" s="106" t="str">
        <f>IF(E9=0," ",+E9/F9)</f>
        <v xml:space="preserve"> </v>
      </c>
      <c r="I9" s="106"/>
      <c r="J9" s="106"/>
      <c r="K9" s="25"/>
      <c r="L9" s="25"/>
      <c r="M9" s="25"/>
      <c r="N9" s="25"/>
      <c r="O9" s="25"/>
      <c r="P9" s="2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</row>
    <row r="10" spans="1:202" s="43" customFormat="1" ht="53.25" customHeight="1" collapsed="1" x14ac:dyDescent="0.25">
      <c r="A10" s="37">
        <v>11010000</v>
      </c>
      <c r="B10" s="38" t="s">
        <v>9</v>
      </c>
      <c r="C10" s="109">
        <f>SUM(C11:C15)</f>
        <v>319031400</v>
      </c>
      <c r="D10" s="109">
        <f>SUM(D11:D15)</f>
        <v>319031400</v>
      </c>
      <c r="E10" s="109">
        <f>SUM(E11:E15)</f>
        <v>340786362.58999991</v>
      </c>
      <c r="F10" s="110">
        <f>SUM(F11:F15)</f>
        <v>222196930.56999999</v>
      </c>
      <c r="G10" s="111">
        <f t="shared" si="0"/>
        <v>1.0681906627059277</v>
      </c>
      <c r="H10" s="111">
        <f>IF(E10=0," ",+E10/F10)</f>
        <v>1.5337131872874366</v>
      </c>
      <c r="I10" s="111">
        <f t="shared" ref="I10:I73" si="1">IF(E10=0," ",+E10/C10)</f>
        <v>1.0681906627059277</v>
      </c>
      <c r="J10" s="110">
        <f>SUM(J11:J15)</f>
        <v>21754962.589999981</v>
      </c>
      <c r="K10" s="39"/>
      <c r="L10" s="39"/>
      <c r="M10" s="39"/>
      <c r="N10" s="39"/>
      <c r="O10" s="39"/>
      <c r="P10" s="3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2"/>
      <c r="GO10" s="42"/>
      <c r="GP10" s="42"/>
      <c r="GQ10" s="42"/>
      <c r="GR10" s="42"/>
      <c r="GS10" s="42"/>
      <c r="GT10" s="42"/>
    </row>
    <row r="11" spans="1:202" s="43" customFormat="1" ht="117.75" hidden="1" customHeight="1" outlineLevel="1" x14ac:dyDescent="0.25">
      <c r="A11" s="37">
        <v>11010100</v>
      </c>
      <c r="B11" s="38" t="s">
        <v>11</v>
      </c>
      <c r="C11" s="112">
        <v>305943000</v>
      </c>
      <c r="D11" s="112">
        <v>305943000</v>
      </c>
      <c r="E11" s="113">
        <v>326661055.26999998</v>
      </c>
      <c r="F11" s="112">
        <v>210036765.02000001</v>
      </c>
      <c r="G11" s="111">
        <f t="shared" si="0"/>
        <v>1.0677186772372631</v>
      </c>
      <c r="H11" s="111">
        <f>IF(E11=0," ",+E11/F11)</f>
        <v>1.5552565534843141</v>
      </c>
      <c r="I11" s="111">
        <f t="shared" si="1"/>
        <v>1.0677186772372631</v>
      </c>
      <c r="J11" s="106">
        <f t="shared" ref="J11:J18" si="2">E11-D11</f>
        <v>20718055.269999981</v>
      </c>
      <c r="K11" s="39"/>
      <c r="L11" s="39"/>
      <c r="M11" s="39"/>
      <c r="N11" s="39"/>
      <c r="O11" s="39"/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2"/>
      <c r="GO11" s="42"/>
      <c r="GP11" s="42"/>
      <c r="GQ11" s="42"/>
      <c r="GR11" s="42"/>
      <c r="GS11" s="42"/>
      <c r="GT11" s="42"/>
    </row>
    <row r="12" spans="1:202" s="43" customFormat="1" ht="152.25" hidden="1" customHeight="1" outlineLevel="1" x14ac:dyDescent="0.25">
      <c r="A12" s="37">
        <v>11010200</v>
      </c>
      <c r="B12" s="38" t="s">
        <v>12</v>
      </c>
      <c r="C12" s="112">
        <v>8500000</v>
      </c>
      <c r="D12" s="112">
        <v>8500000</v>
      </c>
      <c r="E12" s="112">
        <v>9032421.6999999993</v>
      </c>
      <c r="F12" s="112">
        <v>8103358.7000000002</v>
      </c>
      <c r="G12" s="111">
        <f t="shared" si="0"/>
        <v>1.0626378470588234</v>
      </c>
      <c r="H12" s="111">
        <f>IF(E12=0," ",+E12/F12)</f>
        <v>1.1146515950231846</v>
      </c>
      <c r="I12" s="111">
        <f t="shared" si="1"/>
        <v>1.0626378470588234</v>
      </c>
      <c r="J12" s="106">
        <f t="shared" si="2"/>
        <v>532421.69999999925</v>
      </c>
      <c r="K12" s="39"/>
      <c r="L12" s="39"/>
      <c r="M12" s="39"/>
      <c r="N12" s="39"/>
      <c r="O12" s="39"/>
      <c r="P12" s="39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2"/>
      <c r="GO12" s="42"/>
      <c r="GP12" s="42"/>
      <c r="GQ12" s="42"/>
      <c r="GR12" s="42"/>
      <c r="GS12" s="42"/>
      <c r="GT12" s="42"/>
    </row>
    <row r="13" spans="1:202" s="43" customFormat="1" ht="141.75" hidden="1" customHeight="1" outlineLevel="1" x14ac:dyDescent="0.25">
      <c r="A13" s="37">
        <v>11010400</v>
      </c>
      <c r="B13" s="38" t="s">
        <v>13</v>
      </c>
      <c r="C13" s="114">
        <v>1800000</v>
      </c>
      <c r="D13" s="114">
        <v>1800000</v>
      </c>
      <c r="E13" s="114">
        <v>2141612.09</v>
      </c>
      <c r="F13" s="114">
        <v>1308979.3500000001</v>
      </c>
      <c r="G13" s="111">
        <f t="shared" si="0"/>
        <v>1.1897844944444445</v>
      </c>
      <c r="H13" s="111" t="s">
        <v>14</v>
      </c>
      <c r="I13" s="111">
        <f t="shared" si="1"/>
        <v>1.1897844944444445</v>
      </c>
      <c r="J13" s="106">
        <f t="shared" si="2"/>
        <v>341612.08999999985</v>
      </c>
      <c r="K13" s="39"/>
      <c r="L13" s="39"/>
      <c r="M13" s="39"/>
      <c r="N13" s="39"/>
      <c r="O13" s="39"/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2"/>
      <c r="GO13" s="42"/>
      <c r="GP13" s="42"/>
      <c r="GQ13" s="42"/>
      <c r="GR13" s="42"/>
      <c r="GS13" s="42"/>
      <c r="GT13" s="42"/>
    </row>
    <row r="14" spans="1:202" s="43" customFormat="1" ht="128.25" hidden="1" customHeight="1" outlineLevel="1" x14ac:dyDescent="0.25">
      <c r="A14" s="37">
        <v>11010500</v>
      </c>
      <c r="B14" s="38" t="s">
        <v>15</v>
      </c>
      <c r="C14" s="114">
        <v>2788400</v>
      </c>
      <c r="D14" s="114">
        <v>2788400</v>
      </c>
      <c r="E14" s="114">
        <v>2951273.53</v>
      </c>
      <c r="F14" s="114">
        <v>2747827.5</v>
      </c>
      <c r="G14" s="111">
        <f t="shared" si="0"/>
        <v>1.0584111067278725</v>
      </c>
      <c r="H14" s="111">
        <f>IF(E14=0," ",+E14/F14)</f>
        <v>1.0740388652490012</v>
      </c>
      <c r="I14" s="111">
        <f t="shared" si="1"/>
        <v>1.0584111067278725</v>
      </c>
      <c r="J14" s="106">
        <f t="shared" si="2"/>
        <v>162873.5299999998</v>
      </c>
      <c r="K14" s="39"/>
      <c r="L14" s="39"/>
      <c r="M14" s="39"/>
      <c r="N14" s="39"/>
      <c r="O14" s="39"/>
      <c r="P14" s="39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2"/>
      <c r="GO14" s="42"/>
      <c r="GP14" s="42"/>
      <c r="GQ14" s="42"/>
      <c r="GR14" s="42"/>
      <c r="GS14" s="42"/>
      <c r="GT14" s="42"/>
    </row>
    <row r="15" spans="1:202" s="43" customFormat="1" ht="1.5" hidden="1" customHeight="1" outlineLevel="1" x14ac:dyDescent="0.25">
      <c r="A15" s="37">
        <v>11010501</v>
      </c>
      <c r="B15" s="38"/>
      <c r="C15" s="114"/>
      <c r="D15" s="114"/>
      <c r="E15" s="114"/>
      <c r="F15" s="114"/>
      <c r="G15" s="111" t="str">
        <f t="shared" si="0"/>
        <v xml:space="preserve"> </v>
      </c>
      <c r="H15" s="111" t="str">
        <f>IF(E15=0," ",+E15/F15)</f>
        <v xml:space="preserve"> </v>
      </c>
      <c r="I15" s="111" t="str">
        <f t="shared" si="1"/>
        <v xml:space="preserve"> </v>
      </c>
      <c r="J15" s="106">
        <f t="shared" si="2"/>
        <v>0</v>
      </c>
      <c r="K15" s="39"/>
      <c r="L15" s="39"/>
      <c r="M15" s="39"/>
      <c r="N15" s="39"/>
      <c r="O15" s="39"/>
      <c r="P15" s="39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2"/>
      <c r="GO15" s="42"/>
      <c r="GP15" s="42"/>
      <c r="GQ15" s="42"/>
      <c r="GR15" s="42"/>
      <c r="GS15" s="42"/>
      <c r="GT15" s="42"/>
    </row>
    <row r="16" spans="1:202" s="23" customFormat="1" ht="42.75" customHeight="1" x14ac:dyDescent="0.2">
      <c r="A16" s="37">
        <v>11020200</v>
      </c>
      <c r="B16" s="44" t="s">
        <v>16</v>
      </c>
      <c r="C16" s="112">
        <v>480000</v>
      </c>
      <c r="D16" s="112">
        <v>480000</v>
      </c>
      <c r="E16" s="112">
        <v>488868</v>
      </c>
      <c r="F16" s="112">
        <v>183889.25</v>
      </c>
      <c r="G16" s="111">
        <f t="shared" si="0"/>
        <v>1.018475</v>
      </c>
      <c r="H16" s="111" t="s">
        <v>14</v>
      </c>
      <c r="I16" s="111">
        <f t="shared" si="1"/>
        <v>1.018475</v>
      </c>
      <c r="J16" s="106">
        <f t="shared" si="2"/>
        <v>8868</v>
      </c>
      <c r="K16" s="45"/>
      <c r="L16" s="45"/>
      <c r="M16" s="45"/>
      <c r="N16" s="45"/>
      <c r="O16" s="45"/>
      <c r="P16" s="45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</row>
    <row r="17" spans="1:204" s="23" customFormat="1" ht="43.5" customHeight="1" x14ac:dyDescent="0.2">
      <c r="A17" s="37">
        <v>13010100</v>
      </c>
      <c r="B17" s="46" t="s">
        <v>17</v>
      </c>
      <c r="C17" s="109">
        <v>140000</v>
      </c>
      <c r="D17" s="109">
        <v>140000</v>
      </c>
      <c r="E17" s="112">
        <v>141057.51999999999</v>
      </c>
      <c r="F17" s="112"/>
      <c r="G17" s="111">
        <f t="shared" si="0"/>
        <v>1.0075537142857143</v>
      </c>
      <c r="H17" s="111"/>
      <c r="I17" s="111">
        <f t="shared" si="1"/>
        <v>1.0075537142857143</v>
      </c>
      <c r="J17" s="106">
        <f t="shared" si="2"/>
        <v>1057.5199999999895</v>
      </c>
      <c r="K17" s="45"/>
      <c r="L17" s="45"/>
      <c r="M17" s="45"/>
      <c r="N17" s="45"/>
      <c r="O17" s="45"/>
      <c r="P17" s="45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</row>
    <row r="18" spans="1:204" s="23" customFormat="1" ht="96.75" customHeight="1" x14ac:dyDescent="0.2">
      <c r="A18" s="37">
        <v>13010200</v>
      </c>
      <c r="B18" s="47" t="s">
        <v>18</v>
      </c>
      <c r="C18" s="112">
        <v>160000</v>
      </c>
      <c r="D18" s="112">
        <v>160000</v>
      </c>
      <c r="E18" s="112">
        <v>160523.31</v>
      </c>
      <c r="F18" s="112"/>
      <c r="G18" s="111">
        <f t="shared" si="0"/>
        <v>1.0032706874999999</v>
      </c>
      <c r="H18" s="111"/>
      <c r="I18" s="111">
        <f t="shared" si="1"/>
        <v>1.0032706874999999</v>
      </c>
      <c r="J18" s="106">
        <f t="shared" si="2"/>
        <v>523.30999999999767</v>
      </c>
      <c r="K18" s="45"/>
      <c r="L18" s="45"/>
      <c r="M18" s="45"/>
      <c r="N18" s="45"/>
      <c r="O18" s="45"/>
      <c r="P18" s="4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</row>
    <row r="19" spans="1:204" s="23" customFormat="1" ht="61.5" hidden="1" customHeight="1" x14ac:dyDescent="0.2">
      <c r="A19" s="37">
        <v>13020400</v>
      </c>
      <c r="B19" s="47" t="s">
        <v>19</v>
      </c>
      <c r="C19" s="112"/>
      <c r="D19" s="112"/>
      <c r="E19" s="112">
        <v>0</v>
      </c>
      <c r="F19" s="112"/>
      <c r="G19" s="111" t="str">
        <f t="shared" si="0"/>
        <v xml:space="preserve"> </v>
      </c>
      <c r="H19" s="111" t="str">
        <f t="shared" ref="H19:H82" si="3">IF(E19=0," ",+E19/F19)</f>
        <v xml:space="preserve"> </v>
      </c>
      <c r="I19" s="111" t="str">
        <f t="shared" si="1"/>
        <v xml:space="preserve"> </v>
      </c>
      <c r="J19" s="106"/>
      <c r="K19" s="45"/>
      <c r="L19" s="45"/>
      <c r="M19" s="45"/>
      <c r="N19" s="45"/>
      <c r="O19" s="45"/>
      <c r="P19" s="4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</row>
    <row r="20" spans="1:204" s="23" customFormat="1" ht="97.5" customHeight="1" x14ac:dyDescent="0.2">
      <c r="A20" s="37">
        <v>13030100</v>
      </c>
      <c r="B20" s="47" t="s">
        <v>20</v>
      </c>
      <c r="C20" s="112">
        <v>70000</v>
      </c>
      <c r="D20" s="112">
        <v>70000</v>
      </c>
      <c r="E20" s="112">
        <v>70806.03</v>
      </c>
      <c r="F20" s="115">
        <v>5443.94</v>
      </c>
      <c r="G20" s="111">
        <f t="shared" si="0"/>
        <v>1.0115147142857144</v>
      </c>
      <c r="H20" s="116" t="s">
        <v>14</v>
      </c>
      <c r="I20" s="111">
        <f t="shared" si="1"/>
        <v>1.0115147142857144</v>
      </c>
      <c r="J20" s="106">
        <f>E20-D20</f>
        <v>806.02999999999884</v>
      </c>
      <c r="K20" s="45"/>
      <c r="L20" s="45"/>
      <c r="M20" s="45"/>
      <c r="N20" s="45"/>
      <c r="O20" s="45"/>
      <c r="P20" s="45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48"/>
      <c r="GV20" s="48"/>
    </row>
    <row r="21" spans="1:204" s="23" customFormat="1" ht="97.5" customHeight="1" x14ac:dyDescent="0.2">
      <c r="A21" s="37">
        <v>13031500</v>
      </c>
      <c r="B21" s="47" t="s">
        <v>21</v>
      </c>
      <c r="C21" s="112"/>
      <c r="D21" s="112"/>
      <c r="E21" s="112">
        <v>31000</v>
      </c>
      <c r="F21" s="115"/>
      <c r="G21" s="111" t="str">
        <f t="shared" si="0"/>
        <v xml:space="preserve"> </v>
      </c>
      <c r="H21" s="111"/>
      <c r="I21" s="111"/>
      <c r="J21" s="106"/>
      <c r="K21" s="45"/>
      <c r="L21" s="45"/>
      <c r="M21" s="45"/>
      <c r="N21" s="45"/>
      <c r="O21" s="45"/>
      <c r="P21" s="45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48"/>
      <c r="GV21" s="48"/>
    </row>
    <row r="22" spans="1:204" s="52" customFormat="1" ht="43.15" customHeight="1" collapsed="1" x14ac:dyDescent="0.2">
      <c r="A22" s="49">
        <v>14000000</v>
      </c>
      <c r="B22" s="50" t="s">
        <v>123</v>
      </c>
      <c r="C22" s="117">
        <f>SUM(C23:C25)</f>
        <v>30100000</v>
      </c>
      <c r="D22" s="117">
        <f>SUM(D23:D25)</f>
        <v>30100000</v>
      </c>
      <c r="E22" s="117">
        <f>SUM(E23:E25)</f>
        <v>33202939.549999997</v>
      </c>
      <c r="F22" s="118">
        <f>SUM(F23:F25)</f>
        <v>21685643.759999998</v>
      </c>
      <c r="G22" s="119">
        <f t="shared" si="0"/>
        <v>1.1030876926910298</v>
      </c>
      <c r="H22" s="119">
        <f t="shared" si="3"/>
        <v>1.5311023236139336</v>
      </c>
      <c r="I22" s="111">
        <f t="shared" si="1"/>
        <v>1.1030876926910298</v>
      </c>
      <c r="J22" s="118">
        <f>SUM(J23:J25)</f>
        <v>3102939.5500000007</v>
      </c>
      <c r="K22" s="45"/>
      <c r="L22" s="45"/>
      <c r="M22" s="45"/>
      <c r="N22" s="45"/>
      <c r="O22" s="45"/>
      <c r="P22" s="45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51">
        <f>SUM(K22:GR22)</f>
        <v>0</v>
      </c>
      <c r="GT22" s="28"/>
      <c r="GU22" s="48"/>
      <c r="GV22" s="48"/>
    </row>
    <row r="23" spans="1:204" s="57" customFormat="1" ht="123.75" hidden="1" customHeight="1" outlineLevel="1" x14ac:dyDescent="0.2">
      <c r="A23" s="37">
        <v>14040000</v>
      </c>
      <c r="B23" s="53" t="s">
        <v>22</v>
      </c>
      <c r="C23" s="112">
        <v>15000000</v>
      </c>
      <c r="D23" s="112">
        <v>15000000</v>
      </c>
      <c r="E23" s="112">
        <v>16463772.66</v>
      </c>
      <c r="F23" s="112">
        <v>9989722.3599999994</v>
      </c>
      <c r="G23" s="111">
        <f t="shared" si="0"/>
        <v>1.097584844</v>
      </c>
      <c r="H23" s="111">
        <f t="shared" si="3"/>
        <v>1.6480710941399979</v>
      </c>
      <c r="I23" s="111">
        <f t="shared" si="1"/>
        <v>1.097584844</v>
      </c>
      <c r="J23" s="106">
        <f>E23-D23</f>
        <v>1463772.6600000001</v>
      </c>
      <c r="K23" s="54"/>
      <c r="L23" s="54"/>
      <c r="M23" s="54"/>
      <c r="N23" s="54"/>
      <c r="O23" s="54"/>
      <c r="P23" s="54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</row>
    <row r="24" spans="1:204" s="57" customFormat="1" ht="115.5" hidden="1" customHeight="1" outlineLevel="1" x14ac:dyDescent="0.2">
      <c r="A24" s="37">
        <v>14021900</v>
      </c>
      <c r="B24" s="53" t="s">
        <v>23</v>
      </c>
      <c r="C24" s="112">
        <v>3500000</v>
      </c>
      <c r="D24" s="112">
        <v>3500000</v>
      </c>
      <c r="E24" s="112">
        <v>3806466.42</v>
      </c>
      <c r="F24" s="112">
        <v>2602623.88</v>
      </c>
      <c r="G24" s="111">
        <f t="shared" si="0"/>
        <v>1.0875618342857143</v>
      </c>
      <c r="H24" s="111">
        <f t="shared" si="3"/>
        <v>1.4625495636349883</v>
      </c>
      <c r="I24" s="111">
        <f t="shared" si="1"/>
        <v>1.0875618342857143</v>
      </c>
      <c r="J24" s="106">
        <f>E24-D24</f>
        <v>306466.41999999993</v>
      </c>
      <c r="K24" s="54"/>
      <c r="L24" s="54"/>
      <c r="M24" s="54"/>
      <c r="N24" s="54"/>
      <c r="O24" s="54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</row>
    <row r="25" spans="1:204" s="57" customFormat="1" ht="106.5" hidden="1" customHeight="1" outlineLevel="1" x14ac:dyDescent="0.2">
      <c r="A25" s="37">
        <v>14031900</v>
      </c>
      <c r="B25" s="53" t="s">
        <v>24</v>
      </c>
      <c r="C25" s="112">
        <v>11600000</v>
      </c>
      <c r="D25" s="112">
        <v>11600000</v>
      </c>
      <c r="E25" s="112">
        <v>12932700.470000001</v>
      </c>
      <c r="F25" s="112">
        <v>9093297.5199999996</v>
      </c>
      <c r="G25" s="111">
        <f t="shared" si="0"/>
        <v>1.1148879715517241</v>
      </c>
      <c r="H25" s="111">
        <f t="shared" si="3"/>
        <v>1.4222233949296759</v>
      </c>
      <c r="I25" s="111">
        <f t="shared" si="1"/>
        <v>1.1148879715517241</v>
      </c>
      <c r="J25" s="106">
        <f>E25-D25</f>
        <v>1332700.4700000007</v>
      </c>
      <c r="K25" s="54"/>
      <c r="L25" s="54"/>
      <c r="M25" s="54"/>
      <c r="N25" s="54"/>
      <c r="O25" s="54"/>
      <c r="P25" s="54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</row>
    <row r="26" spans="1:204" s="23" customFormat="1" ht="99" collapsed="1" x14ac:dyDescent="0.2">
      <c r="A26" s="37">
        <v>18010000</v>
      </c>
      <c r="B26" s="58" t="s">
        <v>25</v>
      </c>
      <c r="C26" s="112">
        <f>C27+C28+C30+C29</f>
        <v>12055000</v>
      </c>
      <c r="D26" s="112">
        <f>D27+D28+D30+D29</f>
        <v>12055000</v>
      </c>
      <c r="E26" s="112">
        <f>E27+E28+E30+E29</f>
        <v>12977644.810000001</v>
      </c>
      <c r="F26" s="113">
        <f>F27+F28+F30+F29</f>
        <v>9234075.5800000001</v>
      </c>
      <c r="G26" s="111">
        <f t="shared" si="0"/>
        <v>1.0765362762339279</v>
      </c>
      <c r="H26" s="111">
        <f t="shared" si="3"/>
        <v>1.4054081209935256</v>
      </c>
      <c r="I26" s="111">
        <f t="shared" si="1"/>
        <v>1.0765362762339279</v>
      </c>
      <c r="J26" s="113">
        <f>J27+J28+J30+J29</f>
        <v>922644.81000000017</v>
      </c>
      <c r="K26" s="45"/>
      <c r="L26" s="45"/>
      <c r="M26" s="45"/>
      <c r="N26" s="45"/>
      <c r="O26" s="45"/>
      <c r="P26" s="45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</row>
    <row r="27" spans="1:204" s="23" customFormat="1" ht="117.75" hidden="1" customHeight="1" outlineLevel="1" x14ac:dyDescent="0.2">
      <c r="A27" s="37">
        <v>18010100</v>
      </c>
      <c r="B27" s="58" t="s">
        <v>26</v>
      </c>
      <c r="C27" s="112">
        <v>205000</v>
      </c>
      <c r="D27" s="112">
        <v>205000</v>
      </c>
      <c r="E27" s="112">
        <v>208588.1</v>
      </c>
      <c r="F27" s="112">
        <v>184365.03</v>
      </c>
      <c r="G27" s="111">
        <f t="shared" si="0"/>
        <v>1.0175029268292684</v>
      </c>
      <c r="H27" s="111">
        <f t="shared" si="3"/>
        <v>1.1313864673794158</v>
      </c>
      <c r="I27" s="111">
        <f t="shared" si="1"/>
        <v>1.0175029268292684</v>
      </c>
      <c r="J27" s="106">
        <f>E27-D27</f>
        <v>3588.1000000000058</v>
      </c>
      <c r="K27" s="45"/>
      <c r="L27" s="45"/>
      <c r="M27" s="45"/>
      <c r="N27" s="45"/>
      <c r="O27" s="45"/>
      <c r="P27" s="45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</row>
    <row r="28" spans="1:204" s="43" customFormat="1" ht="116.25" hidden="1" customHeight="1" outlineLevel="1" x14ac:dyDescent="0.25">
      <c r="A28" s="59">
        <v>18010200</v>
      </c>
      <c r="B28" s="58" t="s">
        <v>27</v>
      </c>
      <c r="C28" s="112">
        <v>1300000</v>
      </c>
      <c r="D28" s="112">
        <v>1300000</v>
      </c>
      <c r="E28" s="112">
        <v>1409904.18</v>
      </c>
      <c r="F28" s="112">
        <v>1034442.07</v>
      </c>
      <c r="G28" s="111">
        <f t="shared" si="0"/>
        <v>1.0845416769230769</v>
      </c>
      <c r="H28" s="111">
        <f t="shared" si="3"/>
        <v>1.3629609824356814</v>
      </c>
      <c r="I28" s="111">
        <f t="shared" si="1"/>
        <v>1.0845416769230769</v>
      </c>
      <c r="J28" s="106">
        <f>E28-D28</f>
        <v>109904.17999999993</v>
      </c>
      <c r="K28" s="39"/>
      <c r="L28" s="39"/>
      <c r="M28" s="39"/>
      <c r="N28" s="39"/>
      <c r="O28" s="39"/>
      <c r="P28" s="39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</row>
    <row r="29" spans="1:204" s="43" customFormat="1" ht="116.25" hidden="1" customHeight="1" outlineLevel="1" x14ac:dyDescent="0.25">
      <c r="A29" s="59">
        <v>18010300</v>
      </c>
      <c r="B29" s="38" t="s">
        <v>28</v>
      </c>
      <c r="C29" s="112">
        <v>3350000</v>
      </c>
      <c r="D29" s="112">
        <v>3350000</v>
      </c>
      <c r="E29" s="112">
        <v>3669395.08</v>
      </c>
      <c r="F29" s="112">
        <v>3067202.48</v>
      </c>
      <c r="G29" s="111">
        <f t="shared" si="0"/>
        <v>1.0953418149253731</v>
      </c>
      <c r="H29" s="111">
        <f t="shared" si="3"/>
        <v>1.1963328485571647</v>
      </c>
      <c r="I29" s="111">
        <f t="shared" si="1"/>
        <v>1.0953418149253731</v>
      </c>
      <c r="J29" s="106">
        <f>E29-D29</f>
        <v>319395.08000000007</v>
      </c>
      <c r="K29" s="39"/>
      <c r="L29" s="39"/>
      <c r="M29" s="39"/>
      <c r="N29" s="39"/>
      <c r="O29" s="39"/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</row>
    <row r="30" spans="1:204" s="23" customFormat="1" ht="99" hidden="1" customHeight="1" outlineLevel="1" x14ac:dyDescent="0.2">
      <c r="A30" s="37">
        <v>18010400</v>
      </c>
      <c r="B30" s="38" t="s">
        <v>29</v>
      </c>
      <c r="C30" s="112">
        <v>7200000</v>
      </c>
      <c r="D30" s="112">
        <v>7200000</v>
      </c>
      <c r="E30" s="112">
        <v>7689757.4500000002</v>
      </c>
      <c r="F30" s="112">
        <v>4948066</v>
      </c>
      <c r="G30" s="111">
        <f t="shared" si="0"/>
        <v>1.0680218680555555</v>
      </c>
      <c r="H30" s="111">
        <f t="shared" si="3"/>
        <v>1.5540935488734386</v>
      </c>
      <c r="I30" s="111">
        <f t="shared" si="1"/>
        <v>1.0680218680555555</v>
      </c>
      <c r="J30" s="106">
        <f>E30-D30</f>
        <v>489757.45000000019</v>
      </c>
      <c r="K30" s="25"/>
      <c r="L30" s="25"/>
      <c r="M30" s="25"/>
      <c r="N30" s="25"/>
      <c r="O30" s="25"/>
      <c r="P30" s="25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</row>
    <row r="31" spans="1:204" s="23" customFormat="1" ht="49.5" customHeight="1" collapsed="1" x14ac:dyDescent="0.2">
      <c r="A31" s="37">
        <v>18010000</v>
      </c>
      <c r="B31" s="38" t="s">
        <v>30</v>
      </c>
      <c r="C31" s="112">
        <f>C32+C33+C34+C35</f>
        <v>21435000</v>
      </c>
      <c r="D31" s="112">
        <f>D32+D33+D34+D35</f>
        <v>21435000</v>
      </c>
      <c r="E31" s="113">
        <f>E32+E33+E34+E35</f>
        <v>23065245.489999998</v>
      </c>
      <c r="F31" s="113">
        <f>F32+F33+F34+F35</f>
        <v>17801950.75</v>
      </c>
      <c r="G31" s="111">
        <f t="shared" si="0"/>
        <v>1.0760553062747842</v>
      </c>
      <c r="H31" s="111">
        <f t="shared" si="3"/>
        <v>1.2956583137384536</v>
      </c>
      <c r="I31" s="111">
        <f t="shared" si="1"/>
        <v>1.0760553062747842</v>
      </c>
      <c r="J31" s="113">
        <f>J32+J33+J34+J35</f>
        <v>1630245.4899999988</v>
      </c>
      <c r="K31" s="25"/>
      <c r="L31" s="25"/>
      <c r="M31" s="25"/>
      <c r="N31" s="25"/>
      <c r="O31" s="25"/>
      <c r="P31" s="2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</row>
    <row r="32" spans="1:204" s="43" customFormat="1" ht="43.5" hidden="1" customHeight="1" outlineLevel="1" x14ac:dyDescent="0.25">
      <c r="A32" s="37">
        <v>18010500</v>
      </c>
      <c r="B32" s="38" t="s">
        <v>31</v>
      </c>
      <c r="C32" s="112">
        <v>9430000</v>
      </c>
      <c r="D32" s="112">
        <v>9430000</v>
      </c>
      <c r="E32" s="113">
        <v>9841527.9399999995</v>
      </c>
      <c r="F32" s="112">
        <v>8412944.7100000009</v>
      </c>
      <c r="G32" s="111">
        <f t="shared" si="0"/>
        <v>1.0436402905620361</v>
      </c>
      <c r="H32" s="111">
        <f t="shared" si="3"/>
        <v>1.1698077521301098</v>
      </c>
      <c r="I32" s="111">
        <f t="shared" si="1"/>
        <v>1.0436402905620361</v>
      </c>
      <c r="J32" s="106">
        <f>E32-D32</f>
        <v>411527.93999999948</v>
      </c>
      <c r="K32" s="39"/>
      <c r="L32" s="39"/>
      <c r="M32" s="39"/>
      <c r="N32" s="39"/>
      <c r="O32" s="39"/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</row>
    <row r="33" spans="1:202" s="43" customFormat="1" ht="49.5" hidden="1" customHeight="1" outlineLevel="1" x14ac:dyDescent="0.25">
      <c r="A33" s="37">
        <v>18010600</v>
      </c>
      <c r="B33" s="38" t="s">
        <v>32</v>
      </c>
      <c r="C33" s="112">
        <v>6755000</v>
      </c>
      <c r="D33" s="112">
        <v>6755000</v>
      </c>
      <c r="E33" s="112">
        <v>7350217.46</v>
      </c>
      <c r="F33" s="112">
        <v>6010133.6699999999</v>
      </c>
      <c r="G33" s="111">
        <f t="shared" si="0"/>
        <v>1.0881150940044411</v>
      </c>
      <c r="H33" s="111">
        <f t="shared" si="3"/>
        <v>1.2229707130623602</v>
      </c>
      <c r="I33" s="111">
        <f t="shared" si="1"/>
        <v>1.0881150940044411</v>
      </c>
      <c r="J33" s="106">
        <f>E33-D33</f>
        <v>595217.46</v>
      </c>
      <c r="K33" s="39"/>
      <c r="L33" s="39"/>
      <c r="M33" s="39"/>
      <c r="N33" s="39"/>
      <c r="O33" s="39"/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</row>
    <row r="34" spans="1:202" s="43" customFormat="1" ht="49.5" hidden="1" customHeight="1" outlineLevel="1" x14ac:dyDescent="0.25">
      <c r="A34" s="37">
        <v>18010700</v>
      </c>
      <c r="B34" s="38" t="s">
        <v>33</v>
      </c>
      <c r="C34" s="112">
        <v>750000</v>
      </c>
      <c r="D34" s="112">
        <v>750000</v>
      </c>
      <c r="E34" s="112">
        <v>893040.82</v>
      </c>
      <c r="F34" s="112">
        <v>517792.51</v>
      </c>
      <c r="G34" s="111">
        <f t="shared" si="0"/>
        <v>1.1907210933333332</v>
      </c>
      <c r="H34" s="111">
        <f t="shared" si="3"/>
        <v>1.7247078757473722</v>
      </c>
      <c r="I34" s="111">
        <f t="shared" si="1"/>
        <v>1.1907210933333332</v>
      </c>
      <c r="J34" s="106">
        <f>E34-D34</f>
        <v>143040.81999999995</v>
      </c>
      <c r="K34" s="39"/>
      <c r="L34" s="39"/>
      <c r="M34" s="39"/>
      <c r="N34" s="39"/>
      <c r="O34" s="39"/>
      <c r="P34" s="39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</row>
    <row r="35" spans="1:202" s="43" customFormat="1" ht="49.5" hidden="1" customHeight="1" outlineLevel="1" x14ac:dyDescent="0.25">
      <c r="A35" s="37">
        <v>18010900</v>
      </c>
      <c r="B35" s="38" t="s">
        <v>34</v>
      </c>
      <c r="C35" s="112">
        <v>4500000</v>
      </c>
      <c r="D35" s="112">
        <v>4500000</v>
      </c>
      <c r="E35" s="112">
        <v>4980459.2699999996</v>
      </c>
      <c r="F35" s="112">
        <v>2861079.86</v>
      </c>
      <c r="G35" s="111">
        <f t="shared" si="0"/>
        <v>1.1067687266666666</v>
      </c>
      <c r="H35" s="111">
        <f t="shared" si="3"/>
        <v>1.7407620596791031</v>
      </c>
      <c r="I35" s="111">
        <f t="shared" si="1"/>
        <v>1.1067687266666666</v>
      </c>
      <c r="J35" s="106">
        <f>E35-D35</f>
        <v>480459.26999999955</v>
      </c>
      <c r="K35" s="39"/>
      <c r="L35" s="39"/>
      <c r="M35" s="39"/>
      <c r="N35" s="39"/>
      <c r="O35" s="39"/>
      <c r="P35" s="39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</row>
    <row r="36" spans="1:202" s="43" customFormat="1" ht="54.75" customHeight="1" collapsed="1" x14ac:dyDescent="0.25">
      <c r="A36" s="37">
        <v>18011000</v>
      </c>
      <c r="B36" s="58" t="s">
        <v>35</v>
      </c>
      <c r="C36" s="112">
        <f>C38+C37</f>
        <v>73600</v>
      </c>
      <c r="D36" s="112">
        <f>D38+D37</f>
        <v>73600</v>
      </c>
      <c r="E36" s="112">
        <f>E37+E38</f>
        <v>87407.05</v>
      </c>
      <c r="F36" s="112">
        <f>F37+F38</f>
        <v>178212.8</v>
      </c>
      <c r="G36" s="111">
        <f t="shared" si="0"/>
        <v>1.1875957880434782</v>
      </c>
      <c r="H36" s="111">
        <f t="shared" si="3"/>
        <v>0.49046448964384159</v>
      </c>
      <c r="I36" s="111">
        <f t="shared" si="1"/>
        <v>1.1875957880434782</v>
      </c>
      <c r="J36" s="106">
        <f>J37+J38</f>
        <v>13807.050000000003</v>
      </c>
      <c r="K36" s="39"/>
      <c r="L36" s="39"/>
      <c r="M36" s="39"/>
      <c r="N36" s="39"/>
      <c r="O36" s="39"/>
      <c r="P36" s="39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</row>
    <row r="37" spans="1:202" s="43" customFormat="1" ht="49.5" hidden="1" customHeight="1" outlineLevel="1" x14ac:dyDescent="0.25">
      <c r="A37" s="60">
        <v>18011000</v>
      </c>
      <c r="B37" s="58" t="s">
        <v>36</v>
      </c>
      <c r="C37" s="112">
        <v>13600</v>
      </c>
      <c r="D37" s="112">
        <v>13600</v>
      </c>
      <c r="E37" s="112">
        <v>16573.72</v>
      </c>
      <c r="F37" s="112">
        <v>51129.47</v>
      </c>
      <c r="G37" s="111">
        <f t="shared" si="0"/>
        <v>1.2186558823529412</v>
      </c>
      <c r="H37" s="111">
        <f t="shared" si="3"/>
        <v>0.32415200079328027</v>
      </c>
      <c r="I37" s="111">
        <f t="shared" si="1"/>
        <v>1.2186558823529412</v>
      </c>
      <c r="J37" s="106">
        <f>E37-D37</f>
        <v>2973.7200000000012</v>
      </c>
      <c r="K37" s="39"/>
      <c r="L37" s="39"/>
      <c r="M37" s="39"/>
      <c r="N37" s="39"/>
      <c r="O37" s="39"/>
      <c r="P37" s="39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</row>
    <row r="38" spans="1:202" s="43" customFormat="1" ht="58.5" hidden="1" customHeight="1" outlineLevel="1" x14ac:dyDescent="0.25">
      <c r="A38" s="60">
        <v>18011100</v>
      </c>
      <c r="B38" s="58" t="s">
        <v>37</v>
      </c>
      <c r="C38" s="112">
        <v>60000</v>
      </c>
      <c r="D38" s="112">
        <v>60000</v>
      </c>
      <c r="E38" s="112">
        <v>70833.33</v>
      </c>
      <c r="F38" s="112">
        <v>127083.33</v>
      </c>
      <c r="G38" s="111">
        <f t="shared" si="0"/>
        <v>1.1805555000000001</v>
      </c>
      <c r="H38" s="111">
        <f t="shared" si="3"/>
        <v>0.55737703757054524</v>
      </c>
      <c r="I38" s="111">
        <f t="shared" si="1"/>
        <v>1.1805555000000001</v>
      </c>
      <c r="J38" s="106">
        <f>E38-D38</f>
        <v>10833.330000000002</v>
      </c>
      <c r="K38" s="39"/>
      <c r="L38" s="39"/>
      <c r="M38" s="39"/>
      <c r="N38" s="39"/>
      <c r="O38" s="39"/>
      <c r="P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</row>
    <row r="39" spans="1:202" s="23" customFormat="1" ht="67.900000000000006" customHeight="1" x14ac:dyDescent="0.2">
      <c r="A39" s="37">
        <v>18020000</v>
      </c>
      <c r="B39" s="61" t="s">
        <v>38</v>
      </c>
      <c r="C39" s="112">
        <v>115000</v>
      </c>
      <c r="D39" s="112">
        <v>115000</v>
      </c>
      <c r="E39" s="112">
        <v>121971.2</v>
      </c>
      <c r="F39" s="112">
        <v>114415.26</v>
      </c>
      <c r="G39" s="111">
        <f t="shared" si="0"/>
        <v>1.0606191304347825</v>
      </c>
      <c r="H39" s="111">
        <f t="shared" si="3"/>
        <v>1.0660396174426383</v>
      </c>
      <c r="I39" s="111">
        <f t="shared" si="1"/>
        <v>1.0606191304347825</v>
      </c>
      <c r="J39" s="106">
        <f>E39-D39</f>
        <v>6971.1999999999971</v>
      </c>
      <c r="K39" s="25"/>
      <c r="L39" s="25"/>
      <c r="M39" s="25"/>
      <c r="N39" s="25"/>
      <c r="O39" s="25"/>
      <c r="P39" s="2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</row>
    <row r="40" spans="1:202" s="23" customFormat="1" ht="57.75" customHeight="1" collapsed="1" x14ac:dyDescent="0.2">
      <c r="A40" s="37">
        <v>18030000</v>
      </c>
      <c r="B40" s="61" t="s">
        <v>39</v>
      </c>
      <c r="C40" s="112">
        <f>C41+C42</f>
        <v>102000</v>
      </c>
      <c r="D40" s="112">
        <f>D41+D42</f>
        <v>102000</v>
      </c>
      <c r="E40" s="112">
        <f>E41+E42</f>
        <v>112052.57</v>
      </c>
      <c r="F40" s="113">
        <f>F41+F42</f>
        <v>63448.520000000004</v>
      </c>
      <c r="G40" s="111">
        <f t="shared" si="0"/>
        <v>1.0985546078431374</v>
      </c>
      <c r="H40" s="111" t="s">
        <v>14</v>
      </c>
      <c r="I40" s="111">
        <f t="shared" si="1"/>
        <v>1.0985546078431374</v>
      </c>
      <c r="J40" s="113">
        <f>J41+J42</f>
        <v>10052.570000000003</v>
      </c>
      <c r="K40" s="25"/>
      <c r="L40" s="25"/>
      <c r="M40" s="25"/>
      <c r="N40" s="25"/>
      <c r="O40" s="25"/>
      <c r="P40" s="25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</row>
    <row r="41" spans="1:202" s="23" customFormat="1" ht="49.5" hidden="1" customHeight="1" outlineLevel="1" x14ac:dyDescent="0.2">
      <c r="A41" s="37">
        <v>18030100</v>
      </c>
      <c r="B41" s="38" t="s">
        <v>40</v>
      </c>
      <c r="C41" s="112">
        <v>93000</v>
      </c>
      <c r="D41" s="112">
        <v>93000</v>
      </c>
      <c r="E41" s="112">
        <v>102512.02</v>
      </c>
      <c r="F41" s="112">
        <v>56554.97</v>
      </c>
      <c r="G41" s="111">
        <f t="shared" si="0"/>
        <v>1.1022797849462367</v>
      </c>
      <c r="H41" s="111">
        <f t="shared" si="3"/>
        <v>1.8126085116834119</v>
      </c>
      <c r="I41" s="111">
        <f t="shared" si="1"/>
        <v>1.1022797849462367</v>
      </c>
      <c r="J41" s="106">
        <f>E41-D41</f>
        <v>9512.0200000000041</v>
      </c>
      <c r="K41" s="25"/>
      <c r="L41" s="25"/>
      <c r="M41" s="25"/>
      <c r="N41" s="25"/>
      <c r="O41" s="25"/>
      <c r="P41" s="25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</row>
    <row r="42" spans="1:202" s="23" customFormat="1" ht="49.5" hidden="1" customHeight="1" outlineLevel="1" x14ac:dyDescent="0.2">
      <c r="A42" s="37">
        <v>18030200</v>
      </c>
      <c r="B42" s="38" t="s">
        <v>41</v>
      </c>
      <c r="C42" s="112">
        <v>9000</v>
      </c>
      <c r="D42" s="112">
        <v>9000</v>
      </c>
      <c r="E42" s="112">
        <v>9540.5499999999993</v>
      </c>
      <c r="F42" s="112">
        <v>6893.55</v>
      </c>
      <c r="G42" s="111">
        <f t="shared" si="0"/>
        <v>1.0600611111111111</v>
      </c>
      <c r="H42" s="111">
        <f t="shared" si="3"/>
        <v>1.3839821282213083</v>
      </c>
      <c r="I42" s="111">
        <f t="shared" si="1"/>
        <v>1.0600611111111111</v>
      </c>
      <c r="J42" s="106">
        <f>E42-D42</f>
        <v>540.54999999999927</v>
      </c>
      <c r="K42" s="25"/>
      <c r="L42" s="25"/>
      <c r="M42" s="25"/>
      <c r="N42" s="25"/>
      <c r="O42" s="25"/>
      <c r="P42" s="2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</row>
    <row r="43" spans="1:202" s="43" customFormat="1" ht="57" customHeight="1" collapsed="1" x14ac:dyDescent="0.25">
      <c r="A43" s="37">
        <v>18050000</v>
      </c>
      <c r="B43" s="38" t="s">
        <v>42</v>
      </c>
      <c r="C43" s="109">
        <f>SUM(C44:C46)</f>
        <v>78800000</v>
      </c>
      <c r="D43" s="109">
        <f>SUM(D44:D46)</f>
        <v>78800000</v>
      </c>
      <c r="E43" s="109">
        <f>SUM(E44:E46)</f>
        <v>81247364.799999997</v>
      </c>
      <c r="F43" s="110">
        <f>SUM(F44:F46)</f>
        <v>49608784.859999999</v>
      </c>
      <c r="G43" s="111">
        <f t="shared" si="0"/>
        <v>1.03105792893401</v>
      </c>
      <c r="H43" s="111" t="s">
        <v>14</v>
      </c>
      <c r="I43" s="111">
        <f t="shared" si="1"/>
        <v>1.03105792893401</v>
      </c>
      <c r="J43" s="110">
        <f>SUM(J44:J46)</f>
        <v>2447364.7999999998</v>
      </c>
      <c r="K43" s="39"/>
      <c r="L43" s="39"/>
      <c r="M43" s="39"/>
      <c r="N43" s="39"/>
      <c r="O43" s="39"/>
      <c r="P43" s="39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</row>
    <row r="44" spans="1:202" s="43" customFormat="1" ht="55.5" hidden="1" customHeight="1" outlineLevel="1" x14ac:dyDescent="0.25">
      <c r="A44" s="37">
        <v>18050300</v>
      </c>
      <c r="B44" s="38" t="s">
        <v>43</v>
      </c>
      <c r="C44" s="109">
        <v>8100000</v>
      </c>
      <c r="D44" s="109">
        <v>8100000</v>
      </c>
      <c r="E44" s="109">
        <v>7871783.4900000002</v>
      </c>
      <c r="F44" s="109">
        <v>4068846.68</v>
      </c>
      <c r="G44" s="111">
        <f t="shared" si="0"/>
        <v>0.97182512222222228</v>
      </c>
      <c r="H44" s="111">
        <f t="shared" si="3"/>
        <v>1.9346473605636081</v>
      </c>
      <c r="I44" s="111">
        <f t="shared" si="1"/>
        <v>0.97182512222222228</v>
      </c>
      <c r="J44" s="106">
        <f>E44-D44</f>
        <v>-228216.50999999978</v>
      </c>
      <c r="K44" s="39"/>
      <c r="L44" s="39"/>
      <c r="M44" s="39"/>
      <c r="N44" s="39"/>
      <c r="O44" s="39"/>
      <c r="P44" s="39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</row>
    <row r="45" spans="1:202" s="43" customFormat="1" ht="48.75" hidden="1" customHeight="1" outlineLevel="1" x14ac:dyDescent="0.25">
      <c r="A45" s="37">
        <v>18050400</v>
      </c>
      <c r="B45" s="38" t="s">
        <v>44</v>
      </c>
      <c r="C45" s="109">
        <v>70200000</v>
      </c>
      <c r="D45" s="109">
        <v>70200000</v>
      </c>
      <c r="E45" s="109">
        <v>72783798.859999999</v>
      </c>
      <c r="F45" s="109">
        <v>45539938.18</v>
      </c>
      <c r="G45" s="111">
        <f t="shared" si="0"/>
        <v>1.0368062515669516</v>
      </c>
      <c r="H45" s="111">
        <f t="shared" si="3"/>
        <v>1.5982410554075988</v>
      </c>
      <c r="I45" s="111">
        <f t="shared" si="1"/>
        <v>1.0368062515669516</v>
      </c>
      <c r="J45" s="106">
        <f>E45-D45</f>
        <v>2583798.8599999994</v>
      </c>
      <c r="K45" s="39"/>
      <c r="L45" s="39"/>
      <c r="M45" s="39"/>
      <c r="N45" s="39"/>
      <c r="O45" s="39"/>
      <c r="P45" s="39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</row>
    <row r="46" spans="1:202" s="43" customFormat="1" ht="48.75" hidden="1" customHeight="1" outlineLevel="1" x14ac:dyDescent="0.25">
      <c r="A46" s="37">
        <v>18050500</v>
      </c>
      <c r="B46" s="38" t="s">
        <v>45</v>
      </c>
      <c r="C46" s="109">
        <v>500000</v>
      </c>
      <c r="D46" s="109">
        <v>500000</v>
      </c>
      <c r="E46" s="109">
        <v>591782.44999999995</v>
      </c>
      <c r="F46" s="115"/>
      <c r="G46" s="111">
        <f t="shared" si="0"/>
        <v>1.1835648999999999</v>
      </c>
      <c r="H46" s="111" t="e">
        <f t="shared" si="3"/>
        <v>#DIV/0!</v>
      </c>
      <c r="I46" s="111">
        <f t="shared" si="1"/>
        <v>1.1835648999999999</v>
      </c>
      <c r="J46" s="106">
        <f>E46-D46</f>
        <v>91782.449999999953</v>
      </c>
      <c r="K46" s="39"/>
      <c r="L46" s="39"/>
      <c r="M46" s="39"/>
      <c r="N46" s="39"/>
      <c r="O46" s="39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</row>
    <row r="47" spans="1:202" s="23" customFormat="1" ht="42.75" customHeight="1" collapsed="1" x14ac:dyDescent="0.2">
      <c r="A47" s="37">
        <v>21010300</v>
      </c>
      <c r="B47" s="62" t="s">
        <v>46</v>
      </c>
      <c r="C47" s="112">
        <v>0</v>
      </c>
      <c r="D47" s="112">
        <v>0</v>
      </c>
      <c r="E47" s="112">
        <f>E48+E49</f>
        <v>-51659.95</v>
      </c>
      <c r="F47" s="113">
        <f>F48+F49</f>
        <v>3996.2</v>
      </c>
      <c r="G47" s="111" t="str">
        <f t="shared" si="0"/>
        <v xml:space="preserve"> </v>
      </c>
      <c r="H47" s="111"/>
      <c r="I47" s="111"/>
      <c r="J47" s="106">
        <f>J49+J48</f>
        <v>-51659.95</v>
      </c>
      <c r="K47" s="25"/>
      <c r="L47" s="25"/>
      <c r="M47" s="25"/>
      <c r="N47" s="25"/>
      <c r="O47" s="25"/>
      <c r="P47" s="2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</row>
    <row r="48" spans="1:202" s="23" customFormat="1" ht="49.5" hidden="1" customHeight="1" outlineLevel="1" x14ac:dyDescent="0.2">
      <c r="A48" s="37">
        <v>21010301</v>
      </c>
      <c r="B48" s="38"/>
      <c r="C48" s="112"/>
      <c r="D48" s="112"/>
      <c r="E48" s="112"/>
      <c r="F48" s="115">
        <v>3996.2</v>
      </c>
      <c r="G48" s="111" t="str">
        <f t="shared" si="0"/>
        <v xml:space="preserve"> </v>
      </c>
      <c r="H48" s="111" t="str">
        <f t="shared" si="3"/>
        <v xml:space="preserve"> </v>
      </c>
      <c r="I48" s="111" t="str">
        <f t="shared" si="1"/>
        <v xml:space="preserve"> </v>
      </c>
      <c r="J48" s="106">
        <f t="shared" ref="J48:J56" si="4">E48-D48</f>
        <v>0</v>
      </c>
      <c r="K48" s="25"/>
      <c r="L48" s="25"/>
      <c r="M48" s="25"/>
      <c r="N48" s="25"/>
      <c r="O48" s="25"/>
      <c r="P48" s="2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</row>
    <row r="49" spans="1:204" s="23" customFormat="1" ht="48.75" hidden="1" customHeight="1" outlineLevel="1" x14ac:dyDescent="0.2">
      <c r="A49" s="37">
        <v>21010302</v>
      </c>
      <c r="B49" s="38"/>
      <c r="C49" s="112"/>
      <c r="D49" s="112"/>
      <c r="E49" s="112">
        <v>-51659.95</v>
      </c>
      <c r="F49" s="113"/>
      <c r="G49" s="111" t="str">
        <f t="shared" si="0"/>
        <v xml:space="preserve"> </v>
      </c>
      <c r="H49" s="111" t="e">
        <f t="shared" si="3"/>
        <v>#DIV/0!</v>
      </c>
      <c r="I49" s="111" t="e">
        <f t="shared" si="1"/>
        <v>#DIV/0!</v>
      </c>
      <c r="J49" s="106">
        <f t="shared" si="4"/>
        <v>-51659.95</v>
      </c>
      <c r="K49" s="25"/>
      <c r="L49" s="25"/>
      <c r="M49" s="25"/>
      <c r="N49" s="25"/>
      <c r="O49" s="25"/>
      <c r="P49" s="2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</row>
    <row r="50" spans="1:204" s="43" customFormat="1" ht="54.75" customHeight="1" x14ac:dyDescent="0.25">
      <c r="A50" s="37">
        <v>21080500</v>
      </c>
      <c r="B50" s="47" t="s">
        <v>47</v>
      </c>
      <c r="C50" s="112">
        <v>300000</v>
      </c>
      <c r="D50" s="112">
        <v>300000</v>
      </c>
      <c r="E50" s="112">
        <v>499891.14</v>
      </c>
      <c r="F50" s="115">
        <v>18200.509999999998</v>
      </c>
      <c r="G50" s="111" t="s">
        <v>10</v>
      </c>
      <c r="H50" s="111" t="s">
        <v>14</v>
      </c>
      <c r="I50" s="111" t="s">
        <v>14</v>
      </c>
      <c r="J50" s="106">
        <f t="shared" si="4"/>
        <v>199891.14</v>
      </c>
      <c r="K50" s="39"/>
      <c r="L50" s="39"/>
      <c r="M50" s="39"/>
      <c r="N50" s="39"/>
      <c r="O50" s="39"/>
      <c r="P50" s="39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</row>
    <row r="51" spans="1:204" s="43" customFormat="1" ht="52.5" customHeight="1" x14ac:dyDescent="0.8">
      <c r="A51" s="37">
        <v>21081100</v>
      </c>
      <c r="B51" s="63" t="s">
        <v>48</v>
      </c>
      <c r="C51" s="112">
        <v>1350000</v>
      </c>
      <c r="D51" s="112">
        <v>1350000</v>
      </c>
      <c r="E51" s="120">
        <v>1210427.28</v>
      </c>
      <c r="F51" s="120">
        <v>351216.48</v>
      </c>
      <c r="G51" s="111">
        <f t="shared" si="0"/>
        <v>0.89661279999999999</v>
      </c>
      <c r="H51" s="111" t="s">
        <v>14</v>
      </c>
      <c r="I51" s="111">
        <f t="shared" si="1"/>
        <v>0.89661279999999999</v>
      </c>
      <c r="J51" s="106">
        <f t="shared" si="4"/>
        <v>-139572.71999999997</v>
      </c>
      <c r="K51" s="64"/>
      <c r="L51" s="64"/>
      <c r="M51" s="64"/>
      <c r="N51" s="64"/>
      <c r="O51" s="64"/>
      <c r="P51" s="64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65"/>
      <c r="GV51" s="65"/>
    </row>
    <row r="52" spans="1:204" s="43" customFormat="1" ht="92.25" customHeight="1" x14ac:dyDescent="0.25">
      <c r="A52" s="37">
        <v>21081500</v>
      </c>
      <c r="B52" s="63" t="s">
        <v>49</v>
      </c>
      <c r="C52" s="112">
        <v>37000</v>
      </c>
      <c r="D52" s="112">
        <v>37000</v>
      </c>
      <c r="E52" s="112">
        <v>40672.1</v>
      </c>
      <c r="F52" s="112">
        <v>6800</v>
      </c>
      <c r="G52" s="111">
        <f t="shared" si="0"/>
        <v>1.0992459459459458</v>
      </c>
      <c r="H52" s="111" t="s">
        <v>14</v>
      </c>
      <c r="I52" s="111">
        <f t="shared" si="1"/>
        <v>1.0992459459459458</v>
      </c>
      <c r="J52" s="106">
        <f t="shared" si="4"/>
        <v>3672.0999999999985</v>
      </c>
      <c r="K52" s="64"/>
      <c r="L52" s="64"/>
      <c r="M52" s="64"/>
      <c r="N52" s="64"/>
      <c r="O52" s="64"/>
      <c r="P52" s="64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65"/>
      <c r="GV52" s="65"/>
    </row>
    <row r="53" spans="1:204" s="68" customFormat="1" ht="90.75" customHeight="1" x14ac:dyDescent="0.25">
      <c r="A53" s="66">
        <v>22010300</v>
      </c>
      <c r="B53" s="67" t="s">
        <v>50</v>
      </c>
      <c r="C53" s="121">
        <v>160000</v>
      </c>
      <c r="D53" s="121">
        <v>160000</v>
      </c>
      <c r="E53" s="122">
        <v>187667</v>
      </c>
      <c r="F53" s="121">
        <v>195373</v>
      </c>
      <c r="G53" s="123">
        <f t="shared" si="0"/>
        <v>1.17291875</v>
      </c>
      <c r="H53" s="123">
        <f t="shared" si="3"/>
        <v>0.96055749770950949</v>
      </c>
      <c r="I53" s="111">
        <f t="shared" si="1"/>
        <v>1.17291875</v>
      </c>
      <c r="J53" s="124">
        <f t="shared" si="4"/>
        <v>27667</v>
      </c>
      <c r="K53" s="64"/>
      <c r="L53" s="64"/>
      <c r="M53" s="64"/>
      <c r="N53" s="64"/>
      <c r="O53" s="64"/>
      <c r="P53" s="64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65"/>
      <c r="GV53" s="65"/>
    </row>
    <row r="54" spans="1:204" s="68" customFormat="1" ht="48.75" customHeight="1" x14ac:dyDescent="0.25">
      <c r="A54" s="66">
        <v>22012500</v>
      </c>
      <c r="B54" s="69" t="s">
        <v>51</v>
      </c>
      <c r="C54" s="121">
        <v>3400000</v>
      </c>
      <c r="D54" s="121">
        <v>3400000</v>
      </c>
      <c r="E54" s="122">
        <v>3941470.79</v>
      </c>
      <c r="F54" s="121">
        <v>2922860.9</v>
      </c>
      <c r="G54" s="123">
        <f t="shared" si="0"/>
        <v>1.1592561147058824</v>
      </c>
      <c r="H54" s="123">
        <f t="shared" si="3"/>
        <v>1.3484975593604198</v>
      </c>
      <c r="I54" s="111">
        <f t="shared" si="1"/>
        <v>1.1592561147058824</v>
      </c>
      <c r="J54" s="124">
        <f t="shared" si="4"/>
        <v>541470.79</v>
      </c>
      <c r="K54" s="64"/>
      <c r="L54" s="64"/>
      <c r="M54" s="64"/>
      <c r="N54" s="64"/>
      <c r="O54" s="64"/>
      <c r="P54" s="6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65"/>
      <c r="GV54" s="65"/>
    </row>
    <row r="55" spans="1:204" s="68" customFormat="1" ht="48" customHeight="1" x14ac:dyDescent="0.25">
      <c r="A55" s="66">
        <v>22012600</v>
      </c>
      <c r="B55" s="69" t="s">
        <v>124</v>
      </c>
      <c r="C55" s="121">
        <v>320000</v>
      </c>
      <c r="D55" s="121">
        <v>320000</v>
      </c>
      <c r="E55" s="122">
        <v>347050</v>
      </c>
      <c r="F55" s="121">
        <v>342916.59</v>
      </c>
      <c r="G55" s="123">
        <f t="shared" si="0"/>
        <v>1.0845312499999999</v>
      </c>
      <c r="H55" s="123">
        <f t="shared" si="3"/>
        <v>1.0120536892076291</v>
      </c>
      <c r="I55" s="111">
        <f t="shared" si="1"/>
        <v>1.0845312499999999</v>
      </c>
      <c r="J55" s="124">
        <f t="shared" si="4"/>
        <v>27050</v>
      </c>
      <c r="K55" s="64"/>
      <c r="L55" s="64"/>
      <c r="M55" s="64"/>
      <c r="N55" s="64"/>
      <c r="O55" s="64"/>
      <c r="P55" s="64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65"/>
      <c r="GV55" s="65"/>
    </row>
    <row r="56" spans="1:204" s="70" customFormat="1" ht="47.25" customHeight="1" x14ac:dyDescent="0.25">
      <c r="A56" s="37">
        <v>22012900</v>
      </c>
      <c r="B56" s="38" t="s">
        <v>52</v>
      </c>
      <c r="C56" s="112"/>
      <c r="D56" s="112"/>
      <c r="E56" s="112"/>
      <c r="F56" s="113">
        <v>4200</v>
      </c>
      <c r="G56" s="111" t="str">
        <f t="shared" si="0"/>
        <v xml:space="preserve"> </v>
      </c>
      <c r="H56" s="111" t="str">
        <f t="shared" si="3"/>
        <v xml:space="preserve"> </v>
      </c>
      <c r="I56" s="111" t="str">
        <f t="shared" si="1"/>
        <v xml:space="preserve"> </v>
      </c>
      <c r="J56" s="106">
        <f t="shared" si="4"/>
        <v>0</v>
      </c>
      <c r="K56" s="64"/>
      <c r="L56" s="64"/>
      <c r="M56" s="64"/>
      <c r="N56" s="64"/>
      <c r="O56" s="64"/>
      <c r="P56" s="64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65"/>
      <c r="GV56" s="65"/>
    </row>
    <row r="57" spans="1:204" s="43" customFormat="1" ht="55.5" customHeight="1" collapsed="1" x14ac:dyDescent="0.25">
      <c r="A57" s="37">
        <v>22080400</v>
      </c>
      <c r="B57" s="47" t="s">
        <v>53</v>
      </c>
      <c r="C57" s="112">
        <f>C58+C59</f>
        <v>370000</v>
      </c>
      <c r="D57" s="112">
        <f>D58+D59</f>
        <v>370000</v>
      </c>
      <c r="E57" s="112">
        <f>E58+E59</f>
        <v>361016.94</v>
      </c>
      <c r="F57" s="113">
        <f>F58+F59</f>
        <v>271622.43</v>
      </c>
      <c r="G57" s="111">
        <f t="shared" si="0"/>
        <v>0.97572145945945943</v>
      </c>
      <c r="H57" s="111">
        <f t="shared" si="3"/>
        <v>1.3291131369379179</v>
      </c>
      <c r="I57" s="111">
        <f t="shared" si="1"/>
        <v>0.97572145945945943</v>
      </c>
      <c r="J57" s="113">
        <f>J58+J59</f>
        <v>-8983.0599999999977</v>
      </c>
      <c r="K57" s="64"/>
      <c r="L57" s="64"/>
      <c r="M57" s="64"/>
      <c r="N57" s="64"/>
      <c r="O57" s="64"/>
      <c r="P57" s="64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65"/>
      <c r="GV57" s="65"/>
    </row>
    <row r="58" spans="1:204" s="43" customFormat="1" ht="149.25" hidden="1" customHeight="1" outlineLevel="1" x14ac:dyDescent="0.25">
      <c r="A58" s="37">
        <v>22080402</v>
      </c>
      <c r="B58" s="47" t="s">
        <v>54</v>
      </c>
      <c r="C58" s="112">
        <v>370000</v>
      </c>
      <c r="D58" s="112">
        <v>370000</v>
      </c>
      <c r="E58" s="112">
        <v>361016.94</v>
      </c>
      <c r="F58" s="113"/>
      <c r="G58" s="111">
        <f t="shared" si="0"/>
        <v>0.97572145945945943</v>
      </c>
      <c r="H58" s="111" t="e">
        <f t="shared" si="3"/>
        <v>#DIV/0!</v>
      </c>
      <c r="I58" s="111">
        <f t="shared" si="1"/>
        <v>0.97572145945945943</v>
      </c>
      <c r="J58" s="106">
        <f>E58-D58</f>
        <v>-8983.0599999999977</v>
      </c>
      <c r="K58" s="64"/>
      <c r="L58" s="64"/>
      <c r="M58" s="64"/>
      <c r="N58" s="64"/>
      <c r="O58" s="64"/>
      <c r="P58" s="64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65"/>
      <c r="GV58" s="65"/>
    </row>
    <row r="59" spans="1:204" s="43" customFormat="1" ht="198.75" hidden="1" customHeight="1" outlineLevel="1" x14ac:dyDescent="0.25">
      <c r="A59" s="37">
        <v>22080401</v>
      </c>
      <c r="B59" s="47" t="s">
        <v>55</v>
      </c>
      <c r="C59" s="112"/>
      <c r="D59" s="112"/>
      <c r="E59" s="112"/>
      <c r="F59" s="115">
        <v>271622.43</v>
      </c>
      <c r="G59" s="111" t="str">
        <f t="shared" si="0"/>
        <v xml:space="preserve"> </v>
      </c>
      <c r="H59" s="111" t="str">
        <f t="shared" si="3"/>
        <v xml:space="preserve"> </v>
      </c>
      <c r="I59" s="111" t="str">
        <f t="shared" si="1"/>
        <v xml:space="preserve"> </v>
      </c>
      <c r="J59" s="106">
        <f>E59-D59</f>
        <v>0</v>
      </c>
      <c r="K59" s="64"/>
      <c r="L59" s="64"/>
      <c r="M59" s="64"/>
      <c r="N59" s="64"/>
      <c r="O59" s="64"/>
      <c r="P59" s="64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65"/>
      <c r="GV59" s="65"/>
    </row>
    <row r="60" spans="1:204" s="43" customFormat="1" ht="46.9" customHeight="1" collapsed="1" x14ac:dyDescent="0.25">
      <c r="A60" s="37">
        <v>22090000</v>
      </c>
      <c r="B60" s="38" t="s">
        <v>56</v>
      </c>
      <c r="C60" s="109">
        <f>C61+C62</f>
        <v>530000</v>
      </c>
      <c r="D60" s="109">
        <f>D61+D62</f>
        <v>530000</v>
      </c>
      <c r="E60" s="109">
        <f>E61+E62</f>
        <v>580993.22</v>
      </c>
      <c r="F60" s="110">
        <f>F61+F62</f>
        <v>308455.67</v>
      </c>
      <c r="G60" s="111">
        <f t="shared" si="0"/>
        <v>1.0962136226415093</v>
      </c>
      <c r="H60" s="111" t="s">
        <v>14</v>
      </c>
      <c r="I60" s="111">
        <f t="shared" si="1"/>
        <v>1.0962136226415093</v>
      </c>
      <c r="J60" s="110">
        <f>J61+J62</f>
        <v>50993.219999999972</v>
      </c>
      <c r="K60" s="64"/>
      <c r="L60" s="64"/>
      <c r="M60" s="64"/>
      <c r="N60" s="64"/>
      <c r="O60" s="64"/>
      <c r="P60" s="64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65"/>
      <c r="GV60" s="65"/>
    </row>
    <row r="61" spans="1:204" s="43" customFormat="1" ht="120" hidden="1" customHeight="1" outlineLevel="1" x14ac:dyDescent="0.25">
      <c r="A61" s="37">
        <v>22090100</v>
      </c>
      <c r="B61" s="38" t="s">
        <v>57</v>
      </c>
      <c r="C61" s="112">
        <v>520000</v>
      </c>
      <c r="D61" s="112">
        <v>520000</v>
      </c>
      <c r="E61" s="112">
        <v>564129.22</v>
      </c>
      <c r="F61" s="112">
        <v>294311.67</v>
      </c>
      <c r="G61" s="111">
        <f t="shared" si="0"/>
        <v>1.0848638846153846</v>
      </c>
      <c r="H61" s="111">
        <f t="shared" si="3"/>
        <v>1.9167748937716265</v>
      </c>
      <c r="I61" s="111">
        <f t="shared" si="1"/>
        <v>1.0848638846153846</v>
      </c>
      <c r="J61" s="106">
        <f t="shared" ref="J61:J78" si="5">E61-D61</f>
        <v>44129.219999999972</v>
      </c>
      <c r="K61" s="64"/>
      <c r="L61" s="64"/>
      <c r="M61" s="64"/>
      <c r="N61" s="64"/>
      <c r="O61" s="64"/>
      <c r="P61" s="64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65"/>
      <c r="GV61" s="65"/>
    </row>
    <row r="62" spans="1:204" s="43" customFormat="1" ht="154.5" hidden="1" customHeight="1" outlineLevel="1" x14ac:dyDescent="0.25">
      <c r="A62" s="37">
        <v>22090400</v>
      </c>
      <c r="B62" s="38" t="s">
        <v>58</v>
      </c>
      <c r="C62" s="112">
        <v>10000</v>
      </c>
      <c r="D62" s="112">
        <v>10000</v>
      </c>
      <c r="E62" s="112">
        <v>16864</v>
      </c>
      <c r="F62" s="112">
        <v>14144</v>
      </c>
      <c r="G62" s="111">
        <f t="shared" si="0"/>
        <v>1.6863999999999999</v>
      </c>
      <c r="H62" s="111">
        <f t="shared" si="3"/>
        <v>1.1923076923076923</v>
      </c>
      <c r="I62" s="111">
        <f t="shared" si="1"/>
        <v>1.6863999999999999</v>
      </c>
      <c r="J62" s="106">
        <f t="shared" si="5"/>
        <v>6864</v>
      </c>
      <c r="K62" s="64"/>
      <c r="L62" s="64"/>
      <c r="M62" s="64"/>
      <c r="N62" s="64"/>
      <c r="O62" s="64"/>
      <c r="P62" s="64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65"/>
      <c r="GV62" s="65"/>
    </row>
    <row r="63" spans="1:204" s="43" customFormat="1" ht="54" customHeight="1" x14ac:dyDescent="0.25">
      <c r="A63" s="37">
        <v>24060300</v>
      </c>
      <c r="B63" s="47" t="s">
        <v>47</v>
      </c>
      <c r="C63" s="112">
        <v>3300000</v>
      </c>
      <c r="D63" s="112">
        <v>3300000</v>
      </c>
      <c r="E63" s="112">
        <v>3469627.53</v>
      </c>
      <c r="F63" s="115">
        <v>379457.66</v>
      </c>
      <c r="G63" s="111">
        <f t="shared" si="0"/>
        <v>1.0514022818181818</v>
      </c>
      <c r="H63" s="111" t="s">
        <v>14</v>
      </c>
      <c r="I63" s="111">
        <f t="shared" si="1"/>
        <v>1.0514022818181818</v>
      </c>
      <c r="J63" s="106">
        <f t="shared" si="5"/>
        <v>169627.5299999998</v>
      </c>
      <c r="K63" s="64"/>
      <c r="L63" s="64"/>
      <c r="M63" s="64"/>
      <c r="N63" s="64"/>
      <c r="O63" s="64"/>
      <c r="P63" s="64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65"/>
      <c r="GV63" s="65"/>
    </row>
    <row r="64" spans="1:204" s="43" customFormat="1" ht="49.9" customHeight="1" x14ac:dyDescent="0.25">
      <c r="A64" s="37">
        <v>24062200</v>
      </c>
      <c r="B64" s="47" t="s">
        <v>59</v>
      </c>
      <c r="C64" s="112">
        <v>6000</v>
      </c>
      <c r="D64" s="112">
        <v>6000</v>
      </c>
      <c r="E64" s="112">
        <v>6076.83</v>
      </c>
      <c r="F64" s="113">
        <v>2160.7600000000002</v>
      </c>
      <c r="G64" s="111">
        <f t="shared" si="0"/>
        <v>1.012805</v>
      </c>
      <c r="H64" s="111" t="s">
        <v>14</v>
      </c>
      <c r="I64" s="111">
        <f t="shared" si="1"/>
        <v>1.012805</v>
      </c>
      <c r="J64" s="106">
        <f t="shared" si="5"/>
        <v>76.829999999999927</v>
      </c>
      <c r="K64" s="64"/>
      <c r="L64" s="64"/>
      <c r="M64" s="64"/>
      <c r="N64" s="64"/>
      <c r="O64" s="64"/>
      <c r="P64" s="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65"/>
      <c r="GV64" s="65"/>
    </row>
    <row r="65" spans="1:204" s="43" customFormat="1" ht="3" customHeight="1" x14ac:dyDescent="0.25">
      <c r="A65" s="37">
        <v>31010200</v>
      </c>
      <c r="B65" s="47" t="s">
        <v>60</v>
      </c>
      <c r="C65" s="112"/>
      <c r="D65" s="112"/>
      <c r="E65" s="112"/>
      <c r="F65" s="113">
        <v>700</v>
      </c>
      <c r="G65" s="111" t="str">
        <f t="shared" si="0"/>
        <v xml:space="preserve"> </v>
      </c>
      <c r="H65" s="111" t="str">
        <f t="shared" si="3"/>
        <v xml:space="preserve"> </v>
      </c>
      <c r="I65" s="111" t="str">
        <f t="shared" si="1"/>
        <v xml:space="preserve"> </v>
      </c>
      <c r="J65" s="106">
        <f t="shared" si="5"/>
        <v>0</v>
      </c>
      <c r="K65" s="64"/>
      <c r="L65" s="64"/>
      <c r="M65" s="64"/>
      <c r="N65" s="64"/>
      <c r="O65" s="64"/>
      <c r="P65" s="64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65"/>
      <c r="GV65" s="65"/>
    </row>
    <row r="66" spans="1:204" s="43" customFormat="1" ht="36" hidden="1" customHeight="1" x14ac:dyDescent="0.25">
      <c r="A66" s="37">
        <v>31020000</v>
      </c>
      <c r="B66" s="47" t="s">
        <v>61</v>
      </c>
      <c r="C66" s="112"/>
      <c r="D66" s="112"/>
      <c r="E66" s="112"/>
      <c r="F66" s="113">
        <v>250.82</v>
      </c>
      <c r="G66" s="111" t="str">
        <f t="shared" si="0"/>
        <v xml:space="preserve"> </v>
      </c>
      <c r="H66" s="111" t="str">
        <f t="shared" si="3"/>
        <v xml:space="preserve"> </v>
      </c>
      <c r="I66" s="111" t="str">
        <f t="shared" si="1"/>
        <v xml:space="preserve"> </v>
      </c>
      <c r="J66" s="106">
        <f t="shared" si="5"/>
        <v>0</v>
      </c>
      <c r="K66" s="64"/>
      <c r="L66" s="64"/>
      <c r="M66" s="64"/>
      <c r="N66" s="64"/>
      <c r="O66" s="64"/>
      <c r="P66" s="64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65"/>
      <c r="GV66" s="65"/>
    </row>
    <row r="67" spans="1:204" s="43" customFormat="1" ht="40.15" hidden="1" customHeight="1" x14ac:dyDescent="0.25">
      <c r="A67" s="37">
        <v>16010100</v>
      </c>
      <c r="B67" s="47" t="s">
        <v>62</v>
      </c>
      <c r="C67" s="112"/>
      <c r="D67" s="112"/>
      <c r="E67" s="112"/>
      <c r="F67" s="113">
        <v>472.86</v>
      </c>
      <c r="G67" s="111" t="str">
        <f t="shared" si="0"/>
        <v xml:space="preserve"> </v>
      </c>
      <c r="H67" s="111" t="str">
        <f t="shared" si="3"/>
        <v xml:space="preserve"> </v>
      </c>
      <c r="I67" s="111" t="str">
        <f t="shared" si="1"/>
        <v xml:space="preserve"> </v>
      </c>
      <c r="J67" s="106">
        <f t="shared" si="5"/>
        <v>0</v>
      </c>
      <c r="K67" s="64"/>
      <c r="L67" s="64"/>
      <c r="M67" s="64"/>
      <c r="N67" s="64"/>
      <c r="O67" s="64"/>
      <c r="P67" s="64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65"/>
      <c r="GV67" s="65"/>
    </row>
    <row r="68" spans="1:204" s="43" customFormat="1" ht="81" hidden="1" customHeight="1" x14ac:dyDescent="0.25">
      <c r="A68" s="37"/>
      <c r="B68" s="47"/>
      <c r="C68" s="112"/>
      <c r="D68" s="112"/>
      <c r="E68" s="112"/>
      <c r="F68" s="112"/>
      <c r="G68" s="111" t="str">
        <f t="shared" si="0"/>
        <v xml:space="preserve"> </v>
      </c>
      <c r="H68" s="111" t="str">
        <f t="shared" si="3"/>
        <v xml:space="preserve"> </v>
      </c>
      <c r="I68" s="111" t="str">
        <f t="shared" si="1"/>
        <v xml:space="preserve"> </v>
      </c>
      <c r="J68" s="106">
        <f t="shared" si="5"/>
        <v>0</v>
      </c>
      <c r="K68" s="64"/>
      <c r="L68" s="64"/>
      <c r="M68" s="64"/>
      <c r="N68" s="64"/>
      <c r="O68" s="64"/>
      <c r="P68" s="64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65"/>
      <c r="GV68" s="65"/>
    </row>
    <row r="69" spans="1:204" s="43" customFormat="1" ht="93" hidden="1" customHeight="1" x14ac:dyDescent="0.25">
      <c r="A69" s="37"/>
      <c r="B69" s="47"/>
      <c r="C69" s="112"/>
      <c r="D69" s="112"/>
      <c r="E69" s="112"/>
      <c r="F69" s="112"/>
      <c r="G69" s="111" t="str">
        <f t="shared" si="0"/>
        <v xml:space="preserve"> </v>
      </c>
      <c r="H69" s="111" t="str">
        <f t="shared" si="3"/>
        <v xml:space="preserve"> </v>
      </c>
      <c r="I69" s="111" t="str">
        <f t="shared" si="1"/>
        <v xml:space="preserve"> </v>
      </c>
      <c r="J69" s="106">
        <f t="shared" si="5"/>
        <v>0</v>
      </c>
      <c r="K69" s="64"/>
      <c r="L69" s="64"/>
      <c r="M69" s="64"/>
      <c r="N69" s="64"/>
      <c r="O69" s="64"/>
      <c r="P69" s="64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65"/>
      <c r="GV69" s="65"/>
    </row>
    <row r="70" spans="1:204" s="43" customFormat="1" ht="93" hidden="1" customHeight="1" x14ac:dyDescent="0.25">
      <c r="A70" s="37"/>
      <c r="B70" s="47"/>
      <c r="C70" s="112"/>
      <c r="D70" s="112"/>
      <c r="E70" s="112"/>
      <c r="F70" s="112"/>
      <c r="G70" s="111" t="str">
        <f t="shared" si="0"/>
        <v xml:space="preserve"> </v>
      </c>
      <c r="H70" s="111" t="str">
        <f t="shared" si="3"/>
        <v xml:space="preserve"> </v>
      </c>
      <c r="I70" s="111" t="str">
        <f t="shared" si="1"/>
        <v xml:space="preserve"> </v>
      </c>
      <c r="J70" s="106">
        <f t="shared" si="5"/>
        <v>0</v>
      </c>
      <c r="K70" s="64"/>
      <c r="L70" s="64"/>
      <c r="M70" s="64"/>
      <c r="N70" s="64"/>
      <c r="O70" s="64"/>
      <c r="P70" s="64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65"/>
      <c r="GV70" s="65"/>
    </row>
    <row r="71" spans="1:204" s="43" customFormat="1" ht="42" hidden="1" customHeight="1" x14ac:dyDescent="0.25">
      <c r="A71" s="37"/>
      <c r="B71" s="47"/>
      <c r="C71" s="112"/>
      <c r="D71" s="112"/>
      <c r="E71" s="112"/>
      <c r="F71" s="112"/>
      <c r="G71" s="111" t="str">
        <f t="shared" si="0"/>
        <v xml:space="preserve"> </v>
      </c>
      <c r="H71" s="111" t="str">
        <f t="shared" si="3"/>
        <v xml:space="preserve"> </v>
      </c>
      <c r="I71" s="111" t="str">
        <f t="shared" si="1"/>
        <v xml:space="preserve"> </v>
      </c>
      <c r="J71" s="106">
        <f t="shared" si="5"/>
        <v>0</v>
      </c>
      <c r="K71" s="64"/>
      <c r="L71" s="64"/>
      <c r="M71" s="64"/>
      <c r="N71" s="64"/>
      <c r="O71" s="64"/>
      <c r="P71" s="64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65"/>
      <c r="GV71" s="65"/>
    </row>
    <row r="72" spans="1:204" s="52" customFormat="1" ht="61.9" customHeight="1" x14ac:dyDescent="0.2">
      <c r="A72" s="166" t="s">
        <v>63</v>
      </c>
      <c r="B72" s="166"/>
      <c r="C72" s="13">
        <f>C10+C16+C18+C20+C22+C26+C31+C36+C39+C40+C43+C47+C50+C51+C52+C53+C54+C55+C57+C60+C63+C64+C65+C66+C67+C56+C17</f>
        <v>472335000</v>
      </c>
      <c r="D72" s="13">
        <f>D10+D16+D18+D20+D22+D26+D31+D36+D39+D40+D43+D47+D50+D51+D52+D53+D54+D55+D57+D60+D63+D64+D65+D66+D67+D56+D17</f>
        <v>472335000</v>
      </c>
      <c r="E72" s="14">
        <f>E10+E16+E18+E20+E22+E26+E31+E36+E39+E40+E43+E47+E50+E51+E52+E53+E54+E55+E57+E60+E63+E64+E65+E66+E67+E56+E17+E21</f>
        <v>503086475.79999989</v>
      </c>
      <c r="F72" s="14">
        <f>F65+F66+F10+F16+F17+F18+F20+F22+F26+F31+F36+F39+F40+F43+F47+F50+F51+F52+F53+F54+F55+F56+F57+F60+F63+F64+F67++F19</f>
        <v>325881479.16999996</v>
      </c>
      <c r="G72" s="15">
        <f t="shared" si="0"/>
        <v>1.0651052236230638</v>
      </c>
      <c r="H72" s="15">
        <f t="shared" si="3"/>
        <v>1.543771303239847</v>
      </c>
      <c r="I72" s="16">
        <f t="shared" si="1"/>
        <v>1.0651052236230638</v>
      </c>
      <c r="J72" s="13">
        <f t="shared" si="5"/>
        <v>30751475.799999893</v>
      </c>
      <c r="K72" s="45"/>
      <c r="L72" s="45"/>
      <c r="M72" s="45"/>
      <c r="N72" s="45"/>
      <c r="O72" s="45"/>
      <c r="P72" s="45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48"/>
      <c r="GV72" s="48"/>
    </row>
    <row r="73" spans="1:204" s="75" customFormat="1" ht="53.25" customHeight="1" x14ac:dyDescent="0.2">
      <c r="A73" s="71">
        <v>41033900</v>
      </c>
      <c r="B73" s="72" t="s">
        <v>64</v>
      </c>
      <c r="C73" s="112">
        <v>174002100</v>
      </c>
      <c r="D73" s="112">
        <v>174002100</v>
      </c>
      <c r="E73" s="112">
        <v>174002100</v>
      </c>
      <c r="F73" s="112">
        <v>106559800</v>
      </c>
      <c r="G73" s="111">
        <f t="shared" ref="G73:G133" si="6">IF(D73=0," ",+E73/D73)</f>
        <v>1</v>
      </c>
      <c r="H73" s="111" t="s">
        <v>14</v>
      </c>
      <c r="I73" s="111">
        <f t="shared" si="1"/>
        <v>1</v>
      </c>
      <c r="J73" s="106">
        <f t="shared" si="5"/>
        <v>0</v>
      </c>
      <c r="K73" s="45"/>
      <c r="L73" s="45"/>
      <c r="M73" s="45"/>
      <c r="N73" s="45"/>
      <c r="O73" s="45"/>
      <c r="P73" s="45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4"/>
      <c r="GV73" s="74"/>
    </row>
    <row r="74" spans="1:204" s="75" customFormat="1" ht="57.75" customHeight="1" x14ac:dyDescent="0.2">
      <c r="A74" s="71">
        <v>41034200</v>
      </c>
      <c r="B74" s="76" t="s">
        <v>65</v>
      </c>
      <c r="C74" s="112"/>
      <c r="D74" s="112"/>
      <c r="E74" s="112"/>
      <c r="F74" s="112">
        <v>13661100</v>
      </c>
      <c r="G74" s="111" t="str">
        <f t="shared" si="6"/>
        <v xml:space="preserve"> </v>
      </c>
      <c r="H74" s="111" t="str">
        <f t="shared" si="3"/>
        <v xml:space="preserve"> </v>
      </c>
      <c r="I74" s="111" t="str">
        <f t="shared" ref="I74:I133" si="7">IF(E74=0," ",+E74/C74)</f>
        <v xml:space="preserve"> </v>
      </c>
      <c r="J74" s="106">
        <f t="shared" si="5"/>
        <v>0</v>
      </c>
      <c r="K74" s="45"/>
      <c r="L74" s="45"/>
      <c r="M74" s="45"/>
      <c r="N74" s="45"/>
      <c r="O74" s="45"/>
      <c r="P74" s="45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4"/>
      <c r="GV74" s="74"/>
    </row>
    <row r="75" spans="1:204" s="75" customFormat="1" ht="52.5" customHeight="1" x14ac:dyDescent="0.2">
      <c r="A75" s="71">
        <v>41034500</v>
      </c>
      <c r="B75" s="77" t="s">
        <v>66</v>
      </c>
      <c r="C75" s="112">
        <v>5917073</v>
      </c>
      <c r="D75" s="112">
        <v>5917073</v>
      </c>
      <c r="E75" s="112">
        <v>5917073</v>
      </c>
      <c r="F75" s="112">
        <v>3481828</v>
      </c>
      <c r="G75" s="111">
        <f t="shared" si="6"/>
        <v>1</v>
      </c>
      <c r="H75" s="111" t="s">
        <v>14</v>
      </c>
      <c r="I75" s="111">
        <f t="shared" si="7"/>
        <v>1</v>
      </c>
      <c r="J75" s="106">
        <f t="shared" si="5"/>
        <v>0</v>
      </c>
      <c r="K75" s="45"/>
      <c r="L75" s="45"/>
      <c r="M75" s="45"/>
      <c r="N75" s="45"/>
      <c r="O75" s="45"/>
      <c r="P75" s="45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4"/>
      <c r="GV75" s="74"/>
    </row>
    <row r="76" spans="1:204" s="75" customFormat="1" ht="55.9" customHeight="1" x14ac:dyDescent="0.2">
      <c r="A76" s="37">
        <v>41040200</v>
      </c>
      <c r="B76" s="78" t="s">
        <v>125</v>
      </c>
      <c r="C76" s="112">
        <v>8403600</v>
      </c>
      <c r="D76" s="112">
        <v>8403600</v>
      </c>
      <c r="E76" s="112">
        <v>8403600</v>
      </c>
      <c r="F76" s="115"/>
      <c r="G76" s="111">
        <f t="shared" si="6"/>
        <v>1</v>
      </c>
      <c r="H76" s="111"/>
      <c r="I76" s="111">
        <f t="shared" si="7"/>
        <v>1</v>
      </c>
      <c r="J76" s="106">
        <f t="shared" si="5"/>
        <v>0</v>
      </c>
      <c r="K76" s="45"/>
      <c r="L76" s="45"/>
      <c r="M76" s="45"/>
      <c r="N76" s="45"/>
      <c r="O76" s="45"/>
      <c r="P76" s="45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4"/>
      <c r="GV76" s="74"/>
    </row>
    <row r="77" spans="1:204" s="75" customFormat="1" ht="48" hidden="1" customHeight="1" x14ac:dyDescent="0.2">
      <c r="A77" s="37">
        <v>41034500</v>
      </c>
      <c r="B77" s="79" t="s">
        <v>67</v>
      </c>
      <c r="C77" s="112"/>
      <c r="D77" s="112"/>
      <c r="E77" s="112"/>
      <c r="F77" s="115"/>
      <c r="G77" s="111" t="str">
        <f t="shared" si="6"/>
        <v xml:space="preserve"> </v>
      </c>
      <c r="H77" s="111" t="str">
        <f t="shared" si="3"/>
        <v xml:space="preserve"> </v>
      </c>
      <c r="I77" s="111" t="str">
        <f t="shared" si="7"/>
        <v xml:space="preserve"> </v>
      </c>
      <c r="J77" s="106">
        <f t="shared" si="5"/>
        <v>0</v>
      </c>
      <c r="K77" s="45"/>
      <c r="L77" s="45"/>
      <c r="M77" s="45"/>
      <c r="N77" s="45"/>
      <c r="O77" s="45"/>
      <c r="P77" s="45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4"/>
      <c r="GV77" s="74"/>
    </row>
    <row r="78" spans="1:204" s="65" customFormat="1" ht="99.6" customHeight="1" x14ac:dyDescent="0.25">
      <c r="A78" s="37">
        <v>41050400</v>
      </c>
      <c r="B78" s="80" t="s">
        <v>68</v>
      </c>
      <c r="C78" s="112"/>
      <c r="D78" s="112"/>
      <c r="E78" s="112"/>
      <c r="F78" s="115">
        <v>1787575.41</v>
      </c>
      <c r="G78" s="111" t="str">
        <f t="shared" si="6"/>
        <v xml:space="preserve"> </v>
      </c>
      <c r="H78" s="111" t="str">
        <f t="shared" si="3"/>
        <v xml:space="preserve"> </v>
      </c>
      <c r="I78" s="111" t="str">
        <f t="shared" si="7"/>
        <v xml:space="preserve"> </v>
      </c>
      <c r="J78" s="106">
        <f t="shared" si="5"/>
        <v>0</v>
      </c>
      <c r="K78" s="64"/>
      <c r="L78" s="64"/>
      <c r="M78" s="64"/>
      <c r="N78" s="64"/>
      <c r="O78" s="64"/>
      <c r="P78" s="64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</row>
    <row r="79" spans="1:204" s="65" customFormat="1" ht="99" customHeight="1" x14ac:dyDescent="0.25">
      <c r="A79" s="37">
        <v>41050900</v>
      </c>
      <c r="B79" s="80" t="s">
        <v>69</v>
      </c>
      <c r="C79" s="112">
        <v>1734729.66</v>
      </c>
      <c r="D79" s="112">
        <v>1734729.66</v>
      </c>
      <c r="E79" s="112">
        <v>1734729.66</v>
      </c>
      <c r="F79" s="112"/>
      <c r="G79" s="111">
        <f t="shared" si="6"/>
        <v>1</v>
      </c>
      <c r="H79" s="111"/>
      <c r="I79" s="111">
        <f t="shared" si="7"/>
        <v>1</v>
      </c>
      <c r="J79" s="106"/>
      <c r="K79" s="64"/>
      <c r="L79" s="64"/>
      <c r="M79" s="64"/>
      <c r="N79" s="64"/>
      <c r="O79" s="64"/>
      <c r="P79" s="64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</row>
    <row r="80" spans="1:204" s="65" customFormat="1" ht="88.9" customHeight="1" x14ac:dyDescent="0.25">
      <c r="A80" s="37">
        <v>41051000</v>
      </c>
      <c r="B80" s="80" t="s">
        <v>70</v>
      </c>
      <c r="C80" s="112">
        <v>1407300</v>
      </c>
      <c r="D80" s="112">
        <v>1407300</v>
      </c>
      <c r="E80" s="112">
        <v>1401383.67</v>
      </c>
      <c r="F80" s="112">
        <v>1044363.12</v>
      </c>
      <c r="G80" s="111">
        <f t="shared" si="6"/>
        <v>0.99579597100831374</v>
      </c>
      <c r="H80" s="111">
        <f t="shared" si="3"/>
        <v>1.3418548042945062</v>
      </c>
      <c r="I80" s="111">
        <f t="shared" si="7"/>
        <v>0.99579597100831374</v>
      </c>
      <c r="J80" s="106">
        <f t="shared" ref="J80:J85" si="8">E80-D80</f>
        <v>-5916.3300000000745</v>
      </c>
      <c r="K80" s="64"/>
      <c r="L80" s="64"/>
      <c r="M80" s="64"/>
      <c r="N80" s="64"/>
      <c r="O80" s="64"/>
      <c r="P80" s="64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</row>
    <row r="81" spans="1:202" s="65" customFormat="1" ht="90" hidden="1" customHeight="1" x14ac:dyDescent="0.25">
      <c r="A81" s="37">
        <v>41051100</v>
      </c>
      <c r="B81" s="80" t="s">
        <v>71</v>
      </c>
      <c r="C81" s="112"/>
      <c r="D81" s="112"/>
      <c r="E81" s="112"/>
      <c r="F81" s="112"/>
      <c r="G81" s="111" t="str">
        <f t="shared" si="6"/>
        <v xml:space="preserve"> </v>
      </c>
      <c r="H81" s="111" t="str">
        <f t="shared" si="3"/>
        <v xml:space="preserve"> </v>
      </c>
      <c r="I81" s="111" t="str">
        <f t="shared" si="7"/>
        <v xml:space="preserve"> </v>
      </c>
      <c r="J81" s="106">
        <f t="shared" si="8"/>
        <v>0</v>
      </c>
      <c r="K81" s="64"/>
      <c r="L81" s="64"/>
      <c r="M81" s="64"/>
      <c r="N81" s="64"/>
      <c r="O81" s="64"/>
      <c r="P81" s="64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</row>
    <row r="82" spans="1:202" s="65" customFormat="1" ht="62.25" customHeight="1" x14ac:dyDescent="0.25">
      <c r="A82" s="37">
        <v>41055100</v>
      </c>
      <c r="B82" s="81" t="s">
        <v>72</v>
      </c>
      <c r="C82" s="112"/>
      <c r="D82" s="112"/>
      <c r="E82" s="112"/>
      <c r="F82" s="112">
        <v>8883174</v>
      </c>
      <c r="G82" s="111" t="str">
        <f t="shared" si="6"/>
        <v xml:space="preserve"> </v>
      </c>
      <c r="H82" s="111" t="str">
        <f t="shared" si="3"/>
        <v xml:space="preserve"> </v>
      </c>
      <c r="I82" s="111" t="str">
        <f t="shared" si="7"/>
        <v xml:space="preserve"> </v>
      </c>
      <c r="J82" s="106">
        <f t="shared" si="8"/>
        <v>0</v>
      </c>
      <c r="K82" s="64"/>
      <c r="L82" s="64"/>
      <c r="M82" s="64"/>
      <c r="N82" s="64"/>
      <c r="O82" s="64"/>
      <c r="P82" s="64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</row>
    <row r="83" spans="1:202" s="65" customFormat="1" ht="6.75" hidden="1" customHeight="1" x14ac:dyDescent="0.25">
      <c r="A83" s="37">
        <v>41051100</v>
      </c>
      <c r="B83" s="80" t="s">
        <v>73</v>
      </c>
      <c r="C83" s="112"/>
      <c r="D83" s="112"/>
      <c r="E83" s="112"/>
      <c r="F83" s="112"/>
      <c r="G83" s="111" t="str">
        <f t="shared" si="6"/>
        <v xml:space="preserve"> </v>
      </c>
      <c r="H83" s="111" t="str">
        <f t="shared" ref="H83:H104" si="9">IF(E83=0," ",+E83/F83)</f>
        <v xml:space="preserve"> </v>
      </c>
      <c r="I83" s="111" t="str">
        <f t="shared" si="7"/>
        <v xml:space="preserve"> </v>
      </c>
      <c r="J83" s="106">
        <f t="shared" si="8"/>
        <v>0</v>
      </c>
      <c r="K83" s="64"/>
      <c r="L83" s="64"/>
      <c r="M83" s="64"/>
      <c r="N83" s="64"/>
      <c r="O83" s="64"/>
      <c r="P83" s="64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</row>
    <row r="84" spans="1:202" s="65" customFormat="1" ht="95.25" hidden="1" customHeight="1" x14ac:dyDescent="0.25">
      <c r="A84" s="37">
        <v>41051200</v>
      </c>
      <c r="B84" s="80" t="s">
        <v>74</v>
      </c>
      <c r="C84" s="112"/>
      <c r="D84" s="112"/>
      <c r="E84" s="112"/>
      <c r="F84" s="115"/>
      <c r="G84" s="111" t="str">
        <f t="shared" si="6"/>
        <v xml:space="preserve"> </v>
      </c>
      <c r="H84" s="111" t="str">
        <f t="shared" si="9"/>
        <v xml:space="preserve"> </v>
      </c>
      <c r="I84" s="111" t="str">
        <f t="shared" si="7"/>
        <v xml:space="preserve"> </v>
      </c>
      <c r="J84" s="106">
        <f t="shared" si="8"/>
        <v>0</v>
      </c>
      <c r="K84" s="64"/>
      <c r="L84" s="64"/>
      <c r="M84" s="64"/>
      <c r="N84" s="64"/>
      <c r="O84" s="64"/>
      <c r="P84" s="6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</row>
    <row r="85" spans="1:202" s="65" customFormat="1" ht="6.75" hidden="1" customHeight="1" x14ac:dyDescent="0.25">
      <c r="A85" s="37">
        <v>41051400</v>
      </c>
      <c r="B85" s="80" t="s">
        <v>75</v>
      </c>
      <c r="C85" s="112"/>
      <c r="D85" s="112"/>
      <c r="E85" s="112"/>
      <c r="F85" s="115"/>
      <c r="G85" s="111" t="str">
        <f t="shared" si="6"/>
        <v xml:space="preserve"> </v>
      </c>
      <c r="H85" s="111" t="str">
        <f t="shared" si="9"/>
        <v xml:space="preserve"> </v>
      </c>
      <c r="I85" s="111" t="str">
        <f t="shared" si="7"/>
        <v xml:space="preserve"> </v>
      </c>
      <c r="J85" s="106">
        <f t="shared" si="8"/>
        <v>0</v>
      </c>
      <c r="K85" s="64"/>
      <c r="L85" s="64"/>
      <c r="M85" s="64"/>
      <c r="N85" s="64"/>
      <c r="O85" s="64"/>
      <c r="P85" s="64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</row>
    <row r="86" spans="1:202" s="65" customFormat="1" ht="94.9" customHeight="1" x14ac:dyDescent="0.25">
      <c r="A86" s="37">
        <v>41051100</v>
      </c>
      <c r="B86" s="80" t="s">
        <v>76</v>
      </c>
      <c r="C86" s="112"/>
      <c r="D86" s="112"/>
      <c r="E86" s="112"/>
      <c r="F86" s="115">
        <v>440628.6</v>
      </c>
      <c r="G86" s="111" t="str">
        <f t="shared" si="6"/>
        <v xml:space="preserve"> </v>
      </c>
      <c r="H86" s="111" t="str">
        <f t="shared" si="9"/>
        <v xml:space="preserve"> </v>
      </c>
      <c r="I86" s="111" t="str">
        <f t="shared" si="7"/>
        <v xml:space="preserve"> </v>
      </c>
      <c r="J86" s="106"/>
      <c r="K86" s="64"/>
      <c r="L86" s="64"/>
      <c r="M86" s="64"/>
      <c r="N86" s="64"/>
      <c r="O86" s="64"/>
      <c r="P86" s="64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</row>
    <row r="87" spans="1:202" s="65" customFormat="1" ht="137.44999999999999" customHeight="1" x14ac:dyDescent="0.25">
      <c r="A87" s="37">
        <v>41051200</v>
      </c>
      <c r="B87" s="80" t="s">
        <v>77</v>
      </c>
      <c r="C87" s="112">
        <v>920225</v>
      </c>
      <c r="D87" s="112">
        <v>920225</v>
      </c>
      <c r="E87" s="112">
        <v>879144.98</v>
      </c>
      <c r="F87" s="115">
        <v>538859.32999999996</v>
      </c>
      <c r="G87" s="111">
        <f t="shared" si="6"/>
        <v>0.95535872205167216</v>
      </c>
      <c r="H87" s="111" t="s">
        <v>14</v>
      </c>
      <c r="I87" s="111">
        <f t="shared" si="7"/>
        <v>0.95535872205167216</v>
      </c>
      <c r="J87" s="106">
        <f t="shared" ref="J87:J93" si="10">E87-D87</f>
        <v>-41080.020000000019</v>
      </c>
      <c r="K87" s="64"/>
      <c r="L87" s="64"/>
      <c r="M87" s="64"/>
      <c r="N87" s="64"/>
      <c r="O87" s="64"/>
      <c r="P87" s="64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</row>
    <row r="88" spans="1:202" s="65" customFormat="1" ht="147" customHeight="1" x14ac:dyDescent="0.25">
      <c r="A88" s="37">
        <v>41051400</v>
      </c>
      <c r="B88" s="80" t="s">
        <v>75</v>
      </c>
      <c r="C88" s="112">
        <v>2230437</v>
      </c>
      <c r="D88" s="112">
        <v>2230437</v>
      </c>
      <c r="E88" s="112">
        <v>1607022.8</v>
      </c>
      <c r="F88" s="112">
        <v>2282324.1800000002</v>
      </c>
      <c r="G88" s="111">
        <f t="shared" si="6"/>
        <v>0.7204968353735165</v>
      </c>
      <c r="H88" s="111">
        <f t="shared" si="9"/>
        <v>0.70411680079558192</v>
      </c>
      <c r="I88" s="111">
        <f t="shared" si="7"/>
        <v>0.7204968353735165</v>
      </c>
      <c r="J88" s="106">
        <f t="shared" si="10"/>
        <v>-623414.19999999995</v>
      </c>
      <c r="K88" s="64"/>
      <c r="L88" s="64"/>
      <c r="M88" s="64"/>
      <c r="N88" s="64"/>
      <c r="O88" s="64"/>
      <c r="P88" s="64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</row>
    <row r="89" spans="1:202" s="65" customFormat="1" ht="90.6" customHeight="1" x14ac:dyDescent="0.25">
      <c r="A89" s="37">
        <v>41051500</v>
      </c>
      <c r="B89" s="80" t="s">
        <v>78</v>
      </c>
      <c r="C89" s="112"/>
      <c r="D89" s="112"/>
      <c r="E89" s="112"/>
      <c r="F89" s="115">
        <v>423000</v>
      </c>
      <c r="G89" s="111" t="str">
        <f t="shared" si="6"/>
        <v xml:space="preserve"> </v>
      </c>
      <c r="H89" s="111" t="str">
        <f t="shared" si="9"/>
        <v xml:space="preserve"> </v>
      </c>
      <c r="I89" s="111" t="str">
        <f t="shared" si="7"/>
        <v xml:space="preserve"> </v>
      </c>
      <c r="J89" s="106">
        <f t="shared" si="10"/>
        <v>0</v>
      </c>
      <c r="K89" s="64"/>
      <c r="L89" s="64"/>
      <c r="M89" s="64"/>
      <c r="N89" s="64"/>
      <c r="O89" s="64"/>
      <c r="P89" s="64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</row>
    <row r="90" spans="1:202" s="65" customFormat="1" ht="139.9" customHeight="1" x14ac:dyDescent="0.25">
      <c r="A90" s="37">
        <v>41051700</v>
      </c>
      <c r="B90" s="80" t="s">
        <v>79</v>
      </c>
      <c r="C90" s="112">
        <v>160200</v>
      </c>
      <c r="D90" s="112">
        <v>160200</v>
      </c>
      <c r="E90" s="112"/>
      <c r="F90" s="113"/>
      <c r="G90" s="111">
        <f t="shared" si="6"/>
        <v>0</v>
      </c>
      <c r="H90" s="111" t="str">
        <f t="shared" si="9"/>
        <v xml:space="preserve"> </v>
      </c>
      <c r="I90" s="111" t="str">
        <f t="shared" si="7"/>
        <v xml:space="preserve"> </v>
      </c>
      <c r="J90" s="106">
        <f t="shared" si="10"/>
        <v>-160200</v>
      </c>
      <c r="K90" s="64"/>
      <c r="L90" s="64"/>
      <c r="M90" s="64"/>
      <c r="N90" s="64"/>
      <c r="O90" s="64"/>
      <c r="P90" s="64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</row>
    <row r="91" spans="1:202" s="65" customFormat="1" ht="3" hidden="1" customHeight="1" x14ac:dyDescent="0.25">
      <c r="A91" s="37">
        <v>41052000</v>
      </c>
      <c r="B91" s="80" t="s">
        <v>80</v>
      </c>
      <c r="C91" s="112"/>
      <c r="D91" s="112"/>
      <c r="E91" s="112"/>
      <c r="F91" s="115"/>
      <c r="G91" s="111" t="str">
        <f t="shared" si="6"/>
        <v xml:space="preserve"> </v>
      </c>
      <c r="H91" s="111" t="str">
        <f t="shared" si="9"/>
        <v xml:space="preserve"> </v>
      </c>
      <c r="I91" s="111" t="str">
        <f t="shared" si="7"/>
        <v xml:space="preserve"> </v>
      </c>
      <c r="J91" s="106">
        <f t="shared" si="10"/>
        <v>0</v>
      </c>
      <c r="K91" s="64"/>
      <c r="L91" s="64"/>
      <c r="M91" s="64"/>
      <c r="N91" s="64"/>
      <c r="O91" s="64"/>
      <c r="P91" s="64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</row>
    <row r="92" spans="1:202" s="65" customFormat="1" ht="18" hidden="1" customHeight="1" x14ac:dyDescent="0.25">
      <c r="A92" s="37">
        <v>41052300</v>
      </c>
      <c r="B92" s="80" t="s">
        <v>81</v>
      </c>
      <c r="C92" s="112"/>
      <c r="D92" s="112"/>
      <c r="E92" s="112"/>
      <c r="F92" s="113"/>
      <c r="G92" s="111" t="str">
        <f t="shared" si="6"/>
        <v xml:space="preserve"> </v>
      </c>
      <c r="H92" s="111" t="str">
        <f t="shared" si="9"/>
        <v xml:space="preserve"> </v>
      </c>
      <c r="I92" s="111" t="str">
        <f t="shared" si="7"/>
        <v xml:space="preserve"> </v>
      </c>
      <c r="J92" s="106">
        <f t="shared" si="10"/>
        <v>0</v>
      </c>
      <c r="K92" s="64"/>
      <c r="L92" s="64"/>
      <c r="M92" s="64"/>
      <c r="N92" s="64"/>
      <c r="O92" s="64"/>
      <c r="P92" s="64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</row>
    <row r="93" spans="1:202" s="65" customFormat="1" ht="18" hidden="1" customHeight="1" x14ac:dyDescent="0.25">
      <c r="A93" s="37">
        <v>41053000</v>
      </c>
      <c r="B93" s="80" t="s">
        <v>82</v>
      </c>
      <c r="C93" s="112"/>
      <c r="D93" s="112"/>
      <c r="E93" s="112"/>
      <c r="F93" s="113"/>
      <c r="G93" s="111" t="str">
        <f t="shared" si="6"/>
        <v xml:space="preserve"> </v>
      </c>
      <c r="H93" s="111" t="str">
        <f t="shared" si="9"/>
        <v xml:space="preserve"> </v>
      </c>
      <c r="I93" s="111" t="str">
        <f t="shared" si="7"/>
        <v xml:space="preserve"> </v>
      </c>
      <c r="J93" s="106">
        <f t="shared" si="10"/>
        <v>0</v>
      </c>
      <c r="K93" s="64"/>
      <c r="L93" s="64"/>
      <c r="M93" s="64"/>
      <c r="N93" s="64"/>
      <c r="O93" s="64"/>
      <c r="P93" s="64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</row>
    <row r="94" spans="1:202" s="65" customFormat="1" ht="85.15" customHeight="1" x14ac:dyDescent="0.25">
      <c r="A94" s="37">
        <v>41053000</v>
      </c>
      <c r="B94" s="80" t="s">
        <v>82</v>
      </c>
      <c r="C94" s="112"/>
      <c r="D94" s="112"/>
      <c r="E94" s="112"/>
      <c r="F94" s="112">
        <v>10025482.060000001</v>
      </c>
      <c r="G94" s="111" t="str">
        <f t="shared" si="6"/>
        <v xml:space="preserve"> </v>
      </c>
      <c r="H94" s="111" t="str">
        <f t="shared" si="9"/>
        <v xml:space="preserve"> </v>
      </c>
      <c r="I94" s="111" t="str">
        <f t="shared" si="7"/>
        <v xml:space="preserve"> </v>
      </c>
      <c r="J94" s="106"/>
      <c r="K94" s="64"/>
      <c r="L94" s="64"/>
      <c r="M94" s="64"/>
      <c r="N94" s="64"/>
      <c r="O94" s="64"/>
      <c r="P94" s="6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</row>
    <row r="95" spans="1:202" s="65" customFormat="1" ht="139.15" customHeight="1" x14ac:dyDescent="0.25">
      <c r="A95" s="37">
        <v>41053500</v>
      </c>
      <c r="B95" s="80" t="s">
        <v>83</v>
      </c>
      <c r="C95" s="112">
        <v>5000000</v>
      </c>
      <c r="D95" s="112">
        <v>5000000</v>
      </c>
      <c r="E95" s="112">
        <v>5000000</v>
      </c>
      <c r="F95" s="112">
        <v>3000000</v>
      </c>
      <c r="G95" s="111">
        <f t="shared" si="6"/>
        <v>1</v>
      </c>
      <c r="H95" s="111" t="s">
        <v>14</v>
      </c>
      <c r="I95" s="111">
        <f t="shared" si="7"/>
        <v>1</v>
      </c>
      <c r="J95" s="106">
        <f>E95-D95</f>
        <v>0</v>
      </c>
      <c r="K95" s="64"/>
      <c r="L95" s="64"/>
      <c r="M95" s="64"/>
      <c r="N95" s="64"/>
      <c r="O95" s="64"/>
      <c r="P95" s="64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</row>
    <row r="96" spans="1:202" s="65" customFormat="1" ht="1.5" hidden="1" customHeight="1" x14ac:dyDescent="0.25">
      <c r="A96" s="37">
        <v>41053800</v>
      </c>
      <c r="B96" s="80" t="s">
        <v>84</v>
      </c>
      <c r="C96" s="112"/>
      <c r="D96" s="112"/>
      <c r="E96" s="112"/>
      <c r="F96" s="113">
        <v>667700</v>
      </c>
      <c r="G96" s="111" t="str">
        <f t="shared" si="6"/>
        <v xml:space="preserve"> </v>
      </c>
      <c r="H96" s="111" t="str">
        <f t="shared" si="9"/>
        <v xml:space="preserve"> </v>
      </c>
      <c r="I96" s="111" t="str">
        <f t="shared" si="7"/>
        <v xml:space="preserve"> </v>
      </c>
      <c r="J96" s="106">
        <f>E96-D96</f>
        <v>0</v>
      </c>
      <c r="K96" s="64"/>
      <c r="L96" s="64"/>
      <c r="M96" s="64"/>
      <c r="N96" s="64"/>
      <c r="O96" s="64"/>
      <c r="P96" s="64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</row>
    <row r="97" spans="1:204" s="75" customFormat="1" ht="27" hidden="1" customHeight="1" x14ac:dyDescent="0.2">
      <c r="A97" s="37">
        <v>41053900</v>
      </c>
      <c r="B97" s="82" t="s">
        <v>85</v>
      </c>
      <c r="C97" s="112"/>
      <c r="D97" s="112"/>
      <c r="E97" s="112"/>
      <c r="F97" s="113"/>
      <c r="G97" s="111" t="str">
        <f t="shared" si="6"/>
        <v xml:space="preserve"> </v>
      </c>
      <c r="H97" s="111" t="str">
        <f t="shared" si="9"/>
        <v xml:space="preserve"> </v>
      </c>
      <c r="I97" s="111" t="str">
        <f t="shared" si="7"/>
        <v xml:space="preserve"> </v>
      </c>
      <c r="J97" s="106">
        <f>E97-D97</f>
        <v>0</v>
      </c>
      <c r="K97" s="45"/>
      <c r="L97" s="45"/>
      <c r="M97" s="45"/>
      <c r="N97" s="45"/>
      <c r="O97" s="45"/>
      <c r="P97" s="45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4"/>
      <c r="GV97" s="74"/>
    </row>
    <row r="98" spans="1:204" s="75" customFormat="1" ht="3" hidden="1" customHeight="1" x14ac:dyDescent="0.2">
      <c r="A98" s="37">
        <v>41055100</v>
      </c>
      <c r="B98" s="82" t="s">
        <v>72</v>
      </c>
      <c r="C98" s="112"/>
      <c r="D98" s="112"/>
      <c r="E98" s="112"/>
      <c r="F98" s="113"/>
      <c r="G98" s="111" t="str">
        <f t="shared" si="6"/>
        <v xml:space="preserve"> </v>
      </c>
      <c r="H98" s="111" t="str">
        <f t="shared" si="9"/>
        <v xml:space="preserve"> </v>
      </c>
      <c r="I98" s="111" t="str">
        <f t="shared" si="7"/>
        <v xml:space="preserve"> </v>
      </c>
      <c r="J98" s="106">
        <f>E98-D98</f>
        <v>0</v>
      </c>
      <c r="K98" s="45"/>
      <c r="L98" s="45"/>
      <c r="M98" s="45"/>
      <c r="N98" s="45"/>
      <c r="O98" s="45"/>
      <c r="P98" s="45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4"/>
      <c r="GV98" s="74"/>
    </row>
    <row r="99" spans="1:204" s="75" customFormat="1" ht="39.75" hidden="1" customHeight="1" x14ac:dyDescent="0.2">
      <c r="A99" s="37">
        <v>41054300</v>
      </c>
      <c r="B99" s="82" t="s">
        <v>86</v>
      </c>
      <c r="C99" s="112"/>
      <c r="D99" s="112"/>
      <c r="E99" s="112"/>
      <c r="F99" s="115"/>
      <c r="G99" s="111" t="str">
        <f t="shared" si="6"/>
        <v xml:space="preserve"> </v>
      </c>
      <c r="H99" s="111" t="str">
        <f t="shared" si="9"/>
        <v xml:space="preserve"> </v>
      </c>
      <c r="I99" s="111" t="str">
        <f t="shared" si="7"/>
        <v xml:space="preserve"> </v>
      </c>
      <c r="J99" s="106">
        <f>E99-D99</f>
        <v>0</v>
      </c>
      <c r="K99" s="45"/>
      <c r="L99" s="45"/>
      <c r="M99" s="45"/>
      <c r="N99" s="45"/>
      <c r="O99" s="45"/>
      <c r="P99" s="45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4"/>
      <c r="GV99" s="74"/>
    </row>
    <row r="100" spans="1:204" s="75" customFormat="1" ht="41.25" hidden="1" customHeight="1" x14ac:dyDescent="0.2">
      <c r="A100" s="37"/>
      <c r="B100" s="80"/>
      <c r="C100" s="112"/>
      <c r="D100" s="112"/>
      <c r="E100" s="112"/>
      <c r="F100" s="115"/>
      <c r="G100" s="111" t="str">
        <f t="shared" si="6"/>
        <v xml:space="preserve"> </v>
      </c>
      <c r="H100" s="111" t="str">
        <f t="shared" si="9"/>
        <v xml:space="preserve"> </v>
      </c>
      <c r="I100" s="111" t="str">
        <f t="shared" si="7"/>
        <v xml:space="preserve"> </v>
      </c>
      <c r="J100" s="106"/>
      <c r="K100" s="45"/>
      <c r="L100" s="45"/>
      <c r="M100" s="45"/>
      <c r="N100" s="45"/>
      <c r="O100" s="45"/>
      <c r="P100" s="45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4"/>
      <c r="GV100" s="74"/>
    </row>
    <row r="101" spans="1:204" s="75" customFormat="1" ht="10.15" hidden="1" customHeight="1" x14ac:dyDescent="0.2">
      <c r="A101" s="37">
        <v>41053600</v>
      </c>
      <c r="B101" s="80"/>
      <c r="C101" s="112"/>
      <c r="D101" s="112"/>
      <c r="E101" s="112"/>
      <c r="F101" s="115">
        <v>2870800</v>
      </c>
      <c r="G101" s="111" t="str">
        <f t="shared" si="6"/>
        <v xml:space="preserve"> </v>
      </c>
      <c r="H101" s="111" t="str">
        <f t="shared" si="9"/>
        <v xml:space="preserve"> </v>
      </c>
      <c r="I101" s="111" t="str">
        <f t="shared" si="7"/>
        <v xml:space="preserve"> </v>
      </c>
      <c r="J101" s="106"/>
      <c r="K101" s="45"/>
      <c r="L101" s="45"/>
      <c r="M101" s="45"/>
      <c r="N101" s="45"/>
      <c r="O101" s="45"/>
      <c r="P101" s="45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  <c r="FV101" s="73"/>
      <c r="FW101" s="73"/>
      <c r="FX101" s="73"/>
      <c r="FY101" s="73"/>
      <c r="FZ101" s="73"/>
      <c r="GA101" s="73"/>
      <c r="GB101" s="73"/>
      <c r="GC101" s="73"/>
      <c r="GD101" s="73"/>
      <c r="GE101" s="73"/>
      <c r="GF101" s="73"/>
      <c r="GG101" s="73"/>
      <c r="GH101" s="73"/>
      <c r="GI101" s="73"/>
      <c r="GJ101" s="73"/>
      <c r="GK101" s="73"/>
      <c r="GL101" s="73"/>
      <c r="GM101" s="73"/>
      <c r="GN101" s="73"/>
      <c r="GO101" s="73"/>
      <c r="GP101" s="73"/>
      <c r="GQ101" s="73"/>
      <c r="GR101" s="73"/>
      <c r="GS101" s="73"/>
      <c r="GT101" s="73"/>
      <c r="GU101" s="74"/>
      <c r="GV101" s="74"/>
    </row>
    <row r="102" spans="1:204" s="75" customFormat="1" ht="51" customHeight="1" x14ac:dyDescent="0.2">
      <c r="A102" s="37">
        <v>41053800</v>
      </c>
      <c r="B102" s="82" t="s">
        <v>84</v>
      </c>
      <c r="C102" s="112"/>
      <c r="D102" s="112"/>
      <c r="E102" s="112"/>
      <c r="F102" s="115">
        <v>667700</v>
      </c>
      <c r="G102" s="111" t="str">
        <f t="shared" si="6"/>
        <v xml:space="preserve"> </v>
      </c>
      <c r="H102" s="111" t="str">
        <f t="shared" si="9"/>
        <v xml:space="preserve"> </v>
      </c>
      <c r="I102" s="111" t="str">
        <f t="shared" si="7"/>
        <v xml:space="preserve"> </v>
      </c>
      <c r="J102" s="106">
        <f>E102-D102</f>
        <v>0</v>
      </c>
      <c r="K102" s="45"/>
      <c r="L102" s="45"/>
      <c r="M102" s="45"/>
      <c r="N102" s="45"/>
      <c r="O102" s="45"/>
      <c r="P102" s="45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  <c r="FV102" s="73"/>
      <c r="FW102" s="73"/>
      <c r="FX102" s="73"/>
      <c r="FY102" s="73"/>
      <c r="FZ102" s="73"/>
      <c r="GA102" s="73"/>
      <c r="GB102" s="73"/>
      <c r="GC102" s="73"/>
      <c r="GD102" s="73"/>
      <c r="GE102" s="73"/>
      <c r="GF102" s="73"/>
      <c r="GG102" s="73"/>
      <c r="GH102" s="73"/>
      <c r="GI102" s="73"/>
      <c r="GJ102" s="73"/>
      <c r="GK102" s="73"/>
      <c r="GL102" s="73"/>
      <c r="GM102" s="73"/>
      <c r="GN102" s="73"/>
      <c r="GO102" s="73"/>
      <c r="GP102" s="73"/>
      <c r="GQ102" s="73"/>
      <c r="GR102" s="73"/>
      <c r="GS102" s="73"/>
      <c r="GT102" s="73"/>
      <c r="GU102" s="74"/>
      <c r="GV102" s="74"/>
    </row>
    <row r="103" spans="1:204" s="75" customFormat="1" ht="51.75" customHeight="1" x14ac:dyDescent="0.2">
      <c r="A103" s="37">
        <v>41053900</v>
      </c>
      <c r="B103" s="82" t="s">
        <v>87</v>
      </c>
      <c r="C103" s="112">
        <v>2037737.12</v>
      </c>
      <c r="D103" s="112">
        <v>2037737.12</v>
      </c>
      <c r="E103" s="112">
        <v>1908890.9</v>
      </c>
      <c r="F103" s="115">
        <v>2055264.7</v>
      </c>
      <c r="G103" s="111">
        <f t="shared" si="6"/>
        <v>0.93676994999237184</v>
      </c>
      <c r="H103" s="111">
        <f t="shared" si="9"/>
        <v>0.92878104703496345</v>
      </c>
      <c r="I103" s="111">
        <f t="shared" si="7"/>
        <v>0.93676994999237184</v>
      </c>
      <c r="J103" s="106">
        <f>E103-D103</f>
        <v>-128846.2200000002</v>
      </c>
      <c r="K103" s="45"/>
      <c r="L103" s="45"/>
      <c r="M103" s="45"/>
      <c r="N103" s="45"/>
      <c r="O103" s="45"/>
      <c r="P103" s="45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4"/>
      <c r="GV103" s="74"/>
    </row>
    <row r="104" spans="1:204" s="75" customFormat="1" ht="57" customHeight="1" x14ac:dyDescent="0.2">
      <c r="A104" s="37">
        <v>41054900</v>
      </c>
      <c r="B104" s="82" t="s">
        <v>88</v>
      </c>
      <c r="C104" s="112"/>
      <c r="D104" s="112"/>
      <c r="E104" s="112"/>
      <c r="F104" s="115">
        <v>1166114</v>
      </c>
      <c r="G104" s="111" t="str">
        <f t="shared" si="6"/>
        <v xml:space="preserve"> </v>
      </c>
      <c r="H104" s="111" t="str">
        <f t="shared" si="9"/>
        <v xml:space="preserve"> </v>
      </c>
      <c r="I104" s="111" t="str">
        <f t="shared" si="7"/>
        <v xml:space="preserve"> </v>
      </c>
      <c r="J104" s="106"/>
      <c r="K104" s="45"/>
      <c r="L104" s="45"/>
      <c r="M104" s="45"/>
      <c r="N104" s="45"/>
      <c r="O104" s="45"/>
      <c r="P104" s="45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  <c r="FV104" s="73"/>
      <c r="FW104" s="73"/>
      <c r="FX104" s="73"/>
      <c r="FY104" s="73"/>
      <c r="FZ104" s="73"/>
      <c r="GA104" s="73"/>
      <c r="GB104" s="73"/>
      <c r="GC104" s="73"/>
      <c r="GD104" s="73"/>
      <c r="GE104" s="73"/>
      <c r="GF104" s="73"/>
      <c r="GG104" s="73"/>
      <c r="GH104" s="73"/>
      <c r="GI104" s="73"/>
      <c r="GJ104" s="73"/>
      <c r="GK104" s="73"/>
      <c r="GL104" s="73"/>
      <c r="GM104" s="73"/>
      <c r="GN104" s="73"/>
      <c r="GO104" s="73"/>
      <c r="GP104" s="73"/>
      <c r="GQ104" s="73"/>
      <c r="GR104" s="73"/>
      <c r="GS104" s="73"/>
      <c r="GT104" s="73"/>
      <c r="GU104" s="74"/>
      <c r="GV104" s="74"/>
    </row>
    <row r="105" spans="1:204" s="27" customFormat="1" ht="54.75" customHeight="1" x14ac:dyDescent="0.2">
      <c r="A105" s="37">
        <v>41055000</v>
      </c>
      <c r="B105" s="82" t="s">
        <v>89</v>
      </c>
      <c r="C105" s="112">
        <v>11039970</v>
      </c>
      <c r="D105" s="112">
        <v>11039970</v>
      </c>
      <c r="E105" s="112">
        <v>11039970</v>
      </c>
      <c r="F105" s="112">
        <v>4130500</v>
      </c>
      <c r="G105" s="111">
        <f t="shared" si="6"/>
        <v>1</v>
      </c>
      <c r="H105" s="111" t="s">
        <v>14</v>
      </c>
      <c r="I105" s="111">
        <f t="shared" si="7"/>
        <v>1</v>
      </c>
      <c r="J105" s="106">
        <f>E105-D105</f>
        <v>0</v>
      </c>
      <c r="K105" s="45"/>
      <c r="L105" s="45"/>
      <c r="M105" s="45"/>
      <c r="N105" s="45"/>
      <c r="O105" s="45"/>
      <c r="P105" s="45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48"/>
      <c r="GV105" s="48"/>
    </row>
    <row r="106" spans="1:204" s="52" customFormat="1" ht="48.75" customHeight="1" x14ac:dyDescent="0.2">
      <c r="A106" s="167" t="s">
        <v>90</v>
      </c>
      <c r="B106" s="167"/>
      <c r="C106" s="127">
        <f>SUM(C73:C105)</f>
        <v>212853371.78</v>
      </c>
      <c r="D106" s="127">
        <f>SUM(D73:D105)</f>
        <v>212853371.78</v>
      </c>
      <c r="E106" s="127">
        <f>SUM(E73:E105)</f>
        <v>211893915.00999999</v>
      </c>
      <c r="F106" s="128">
        <f>F73+F74+F75+F78+F80+F82+F85+F86+F87+F88+F89+F94+F95+F102+F103+F104+F105</f>
        <v>160147713.40000001</v>
      </c>
      <c r="G106" s="126">
        <f t="shared" si="6"/>
        <v>0.99549240511448567</v>
      </c>
      <c r="H106" s="126">
        <f t="shared" ref="H106:H133" si="11">IF(E106=0," ",+E106/F106)</f>
        <v>1.3231154570452954</v>
      </c>
      <c r="I106" s="134">
        <f t="shared" si="7"/>
        <v>0.99549240511448567</v>
      </c>
      <c r="J106" s="127">
        <f>SUM(J73:J105)</f>
        <v>-959456.77000000025</v>
      </c>
      <c r="K106" s="45"/>
      <c r="L106" s="45"/>
      <c r="M106" s="45"/>
      <c r="N106" s="45"/>
      <c r="O106" s="45"/>
      <c r="P106" s="45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48"/>
      <c r="GV106" s="48"/>
    </row>
    <row r="107" spans="1:204" s="27" customFormat="1" ht="58.5" customHeight="1" x14ac:dyDescent="0.2">
      <c r="A107" s="164" t="s">
        <v>91</v>
      </c>
      <c r="B107" s="164"/>
      <c r="C107" s="83">
        <f>SUM(C72+C106)</f>
        <v>685188371.77999997</v>
      </c>
      <c r="D107" s="83">
        <f>SUM(D72+D106)</f>
        <v>685188371.77999997</v>
      </c>
      <c r="E107" s="83">
        <f>SUM(E72+E106)</f>
        <v>714980390.80999994</v>
      </c>
      <c r="F107" s="83">
        <f>SUM(F72+F106)</f>
        <v>486029192.56999993</v>
      </c>
      <c r="G107" s="126">
        <f t="shared" si="6"/>
        <v>1.0434800417768408</v>
      </c>
      <c r="H107" s="126">
        <f t="shared" si="11"/>
        <v>1.4710647050424352</v>
      </c>
      <c r="I107" s="134">
        <f t="shared" si="7"/>
        <v>1.0434800417768408</v>
      </c>
      <c r="J107" s="83">
        <f>SUM(J72+J106)</f>
        <v>29792019.029999893</v>
      </c>
      <c r="K107" s="45"/>
      <c r="L107" s="45"/>
      <c r="M107" s="45"/>
      <c r="N107" s="45"/>
      <c r="O107" s="45"/>
      <c r="P107" s="45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48"/>
      <c r="GV107" s="48"/>
    </row>
    <row r="108" spans="1:204" s="43" customFormat="1" ht="46.5" customHeight="1" x14ac:dyDescent="0.65">
      <c r="A108" s="36"/>
      <c r="B108" s="10" t="s">
        <v>92</v>
      </c>
      <c r="C108" s="107"/>
      <c r="D108" s="107"/>
      <c r="E108" s="107" t="s">
        <v>0</v>
      </c>
      <c r="F108" s="106"/>
      <c r="G108" s="111" t="str">
        <f t="shared" si="6"/>
        <v xml:space="preserve"> </v>
      </c>
      <c r="H108" s="111"/>
      <c r="I108" s="111"/>
      <c r="J108" s="106"/>
      <c r="K108" s="64"/>
      <c r="L108" s="64"/>
      <c r="M108" s="64"/>
      <c r="N108" s="64"/>
      <c r="O108" s="64"/>
      <c r="P108" s="64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65"/>
      <c r="GV108" s="65"/>
    </row>
    <row r="109" spans="1:204" s="43" customFormat="1" ht="51" customHeight="1" collapsed="1" x14ac:dyDescent="0.25">
      <c r="A109" s="37">
        <v>19010000</v>
      </c>
      <c r="B109" s="84" t="s">
        <v>93</v>
      </c>
      <c r="C109" s="109">
        <f>SUM(C110:C112)</f>
        <v>120000</v>
      </c>
      <c r="D109" s="109">
        <f>SUM(D110:D112)</f>
        <v>120000</v>
      </c>
      <c r="E109" s="110">
        <f>SUM(E110:E112)</f>
        <v>192820.86</v>
      </c>
      <c r="F109" s="110">
        <f>SUM(F110:F112)</f>
        <v>114397.92</v>
      </c>
      <c r="G109" s="111">
        <f t="shared" si="6"/>
        <v>1.6068404999999999</v>
      </c>
      <c r="H109" s="129">
        <f t="shared" si="11"/>
        <v>1.6855276739297358</v>
      </c>
      <c r="I109" s="111">
        <f t="shared" si="7"/>
        <v>1.6068404999999999</v>
      </c>
      <c r="J109" s="109">
        <f>SUM(J110:J112)</f>
        <v>72820.860000000015</v>
      </c>
      <c r="K109" s="64"/>
      <c r="L109" s="64"/>
      <c r="M109" s="64"/>
      <c r="N109" s="64"/>
      <c r="O109" s="64"/>
      <c r="P109" s="64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65"/>
      <c r="GV109" s="65"/>
    </row>
    <row r="110" spans="1:204" s="43" customFormat="1" ht="99" hidden="1" customHeight="1" outlineLevel="1" x14ac:dyDescent="0.25">
      <c r="A110" s="37">
        <v>19010100</v>
      </c>
      <c r="B110" s="84" t="s">
        <v>94</v>
      </c>
      <c r="C110" s="112">
        <v>40000</v>
      </c>
      <c r="D110" s="112">
        <v>40000</v>
      </c>
      <c r="E110" s="113">
        <v>71779.070000000007</v>
      </c>
      <c r="F110" s="113">
        <v>50485.18</v>
      </c>
      <c r="G110" s="111">
        <f t="shared" si="6"/>
        <v>1.7944767500000001</v>
      </c>
      <c r="H110" s="129">
        <f t="shared" si="11"/>
        <v>1.4217849673904304</v>
      </c>
      <c r="I110" s="111">
        <f t="shared" si="7"/>
        <v>1.7944767500000001</v>
      </c>
      <c r="J110" s="106">
        <f t="shared" ref="J110:J116" si="12">E110-D110</f>
        <v>31779.070000000007</v>
      </c>
      <c r="K110" s="64"/>
      <c r="L110" s="64"/>
      <c r="M110" s="64"/>
      <c r="N110" s="64"/>
      <c r="O110" s="64"/>
      <c r="P110" s="64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65"/>
      <c r="GV110" s="65"/>
    </row>
    <row r="111" spans="1:204" s="43" customFormat="1" ht="198" hidden="1" customHeight="1" outlineLevel="1" x14ac:dyDescent="0.25">
      <c r="A111" s="37">
        <v>19010200</v>
      </c>
      <c r="B111" s="84" t="s">
        <v>95</v>
      </c>
      <c r="C111" s="112">
        <v>30000</v>
      </c>
      <c r="D111" s="112">
        <v>30000</v>
      </c>
      <c r="E111" s="113">
        <v>38157.9</v>
      </c>
      <c r="F111" s="113"/>
      <c r="G111" s="111">
        <f t="shared" si="6"/>
        <v>1.27193</v>
      </c>
      <c r="H111" s="129" t="e">
        <f t="shared" si="11"/>
        <v>#DIV/0!</v>
      </c>
      <c r="I111" s="111">
        <f t="shared" si="7"/>
        <v>1.27193</v>
      </c>
      <c r="J111" s="106">
        <f t="shared" si="12"/>
        <v>8157.9000000000015</v>
      </c>
      <c r="K111" s="64"/>
      <c r="L111" s="64"/>
      <c r="M111" s="64"/>
      <c r="N111" s="64"/>
      <c r="O111" s="64"/>
      <c r="P111" s="64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65"/>
      <c r="GV111" s="65"/>
    </row>
    <row r="112" spans="1:204" s="43" customFormat="1" ht="150" hidden="1" customHeight="1" outlineLevel="1" x14ac:dyDescent="0.25">
      <c r="A112" s="37">
        <v>19010300</v>
      </c>
      <c r="B112" s="84" t="s">
        <v>96</v>
      </c>
      <c r="C112" s="112">
        <v>50000</v>
      </c>
      <c r="D112" s="112">
        <v>50000</v>
      </c>
      <c r="E112" s="113">
        <v>82883.89</v>
      </c>
      <c r="F112" s="113">
        <v>63912.74</v>
      </c>
      <c r="G112" s="111">
        <f t="shared" si="6"/>
        <v>1.6576778000000001</v>
      </c>
      <c r="H112" s="129">
        <f t="shared" si="11"/>
        <v>1.2968289264393922</v>
      </c>
      <c r="I112" s="111">
        <f t="shared" si="7"/>
        <v>1.6576778000000001</v>
      </c>
      <c r="J112" s="106">
        <f t="shared" si="12"/>
        <v>32883.89</v>
      </c>
      <c r="K112" s="64"/>
      <c r="L112" s="64"/>
      <c r="M112" s="64"/>
      <c r="N112" s="64"/>
      <c r="O112" s="64"/>
      <c r="P112" s="64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65"/>
      <c r="GV112" s="65"/>
    </row>
    <row r="113" spans="1:204" s="43" customFormat="1" ht="89.45" customHeight="1" x14ac:dyDescent="0.25">
      <c r="A113" s="37">
        <v>19050200</v>
      </c>
      <c r="B113" s="84" t="s">
        <v>97</v>
      </c>
      <c r="C113" s="112"/>
      <c r="D113" s="112"/>
      <c r="E113" s="113">
        <v>5</v>
      </c>
      <c r="F113" s="113"/>
      <c r="G113" s="111" t="str">
        <f t="shared" si="6"/>
        <v xml:space="preserve"> </v>
      </c>
      <c r="H113" s="129"/>
      <c r="I113" s="111"/>
      <c r="J113" s="106">
        <f t="shared" si="12"/>
        <v>5</v>
      </c>
      <c r="K113" s="64"/>
      <c r="L113" s="64"/>
      <c r="M113" s="64"/>
      <c r="N113" s="64"/>
      <c r="O113" s="64"/>
      <c r="P113" s="64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65"/>
      <c r="GV113" s="65"/>
    </row>
    <row r="114" spans="1:204" s="43" customFormat="1" ht="94.15" customHeight="1" x14ac:dyDescent="0.25">
      <c r="A114" s="37">
        <v>21110000</v>
      </c>
      <c r="B114" s="85" t="s">
        <v>98</v>
      </c>
      <c r="C114" s="112"/>
      <c r="D114" s="112"/>
      <c r="E114" s="113">
        <v>12486</v>
      </c>
      <c r="F114" s="113"/>
      <c r="G114" s="111" t="str">
        <f t="shared" si="6"/>
        <v xml:space="preserve"> </v>
      </c>
      <c r="H114" s="129"/>
      <c r="I114" s="111"/>
      <c r="J114" s="106">
        <f t="shared" si="12"/>
        <v>12486</v>
      </c>
      <c r="K114" s="64"/>
      <c r="L114" s="64"/>
      <c r="M114" s="64"/>
      <c r="N114" s="64"/>
      <c r="O114" s="64"/>
      <c r="P114" s="64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65"/>
      <c r="GV114" s="65"/>
    </row>
    <row r="115" spans="1:204" s="43" customFormat="1" ht="45.6" customHeight="1" x14ac:dyDescent="0.25">
      <c r="A115" s="37">
        <v>24062100</v>
      </c>
      <c r="B115" s="84" t="s">
        <v>99</v>
      </c>
      <c r="C115" s="112"/>
      <c r="D115" s="112"/>
      <c r="E115" s="113">
        <v>13344.93</v>
      </c>
      <c r="F115" s="113">
        <v>110.5</v>
      </c>
      <c r="G115" s="111" t="str">
        <f t="shared" si="6"/>
        <v xml:space="preserve"> </v>
      </c>
      <c r="H115" s="129"/>
      <c r="I115" s="111"/>
      <c r="J115" s="106">
        <f t="shared" si="12"/>
        <v>13344.93</v>
      </c>
      <c r="K115" s="64"/>
      <c r="L115" s="64"/>
      <c r="M115" s="64"/>
      <c r="N115" s="64"/>
      <c r="O115" s="64"/>
      <c r="P115" s="64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65"/>
      <c r="GV115" s="65"/>
    </row>
    <row r="116" spans="1:204" s="43" customFormat="1" ht="61.5" customHeight="1" x14ac:dyDescent="0.25">
      <c r="A116" s="37">
        <v>24170000</v>
      </c>
      <c r="B116" s="84" t="s">
        <v>100</v>
      </c>
      <c r="C116" s="112"/>
      <c r="D116" s="112"/>
      <c r="E116" s="113">
        <v>7954</v>
      </c>
      <c r="F116" s="113">
        <v>235550.6</v>
      </c>
      <c r="G116" s="111" t="str">
        <f t="shared" si="6"/>
        <v xml:space="preserve"> </v>
      </c>
      <c r="H116" s="129">
        <f t="shared" si="11"/>
        <v>3.3767691527850065E-2</v>
      </c>
      <c r="I116" s="111"/>
      <c r="J116" s="113">
        <f t="shared" si="12"/>
        <v>7954</v>
      </c>
      <c r="K116" s="64"/>
      <c r="L116" s="64"/>
      <c r="M116" s="64"/>
      <c r="N116" s="64"/>
      <c r="O116" s="64"/>
      <c r="P116" s="64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65"/>
      <c r="GV116" s="65"/>
    </row>
    <row r="117" spans="1:204" s="43" customFormat="1" ht="48" customHeight="1" collapsed="1" x14ac:dyDescent="0.25">
      <c r="A117" s="37">
        <v>25000000</v>
      </c>
      <c r="B117" s="85" t="s">
        <v>101</v>
      </c>
      <c r="C117" s="112">
        <f>SUM(C118:C122)</f>
        <v>18026900</v>
      </c>
      <c r="D117" s="112">
        <f>SUM(D118:D122)</f>
        <v>18026900</v>
      </c>
      <c r="E117" s="113">
        <f>SUM(E118:E122)</f>
        <v>45920412.779999994</v>
      </c>
      <c r="F117" s="113">
        <f>SUM(F118:F122)</f>
        <v>27830177.560000002</v>
      </c>
      <c r="G117" s="111" t="s">
        <v>10</v>
      </c>
      <c r="H117" s="129">
        <f t="shared" si="11"/>
        <v>1.6500222710041521</v>
      </c>
      <c r="I117" s="111" t="s">
        <v>14</v>
      </c>
      <c r="J117" s="130">
        <f>SUM(J118:J122)</f>
        <v>27893512.779999994</v>
      </c>
      <c r="K117" s="64"/>
      <c r="L117" s="64"/>
      <c r="M117" s="64"/>
      <c r="N117" s="64"/>
      <c r="O117" s="64"/>
      <c r="P117" s="64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65"/>
      <c r="GV117" s="65"/>
    </row>
    <row r="118" spans="1:204" s="43" customFormat="1" ht="107.25" hidden="1" customHeight="1" outlineLevel="1" x14ac:dyDescent="0.25">
      <c r="A118" s="37">
        <v>25010100</v>
      </c>
      <c r="B118" s="84" t="s">
        <v>102</v>
      </c>
      <c r="C118" s="112">
        <v>17405800</v>
      </c>
      <c r="D118" s="112">
        <v>17405800</v>
      </c>
      <c r="E118" s="113">
        <v>10685382.869999999</v>
      </c>
      <c r="F118" s="113">
        <v>7409910.1699999999</v>
      </c>
      <c r="G118" s="111">
        <f t="shared" si="6"/>
        <v>0.61389783118270913</v>
      </c>
      <c r="H118" s="129">
        <f t="shared" si="11"/>
        <v>1.4420394613231862</v>
      </c>
      <c r="I118" s="111">
        <f t="shared" si="7"/>
        <v>0.61389783118270913</v>
      </c>
      <c r="J118" s="106">
        <f>E118-D118</f>
        <v>-6720417.1300000008</v>
      </c>
      <c r="K118" s="64"/>
      <c r="L118" s="64"/>
      <c r="M118" s="64"/>
      <c r="N118" s="64"/>
      <c r="O118" s="64"/>
      <c r="P118" s="64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65"/>
      <c r="GV118" s="65"/>
    </row>
    <row r="119" spans="1:204" s="43" customFormat="1" ht="123.75" hidden="1" customHeight="1" outlineLevel="1" x14ac:dyDescent="0.25">
      <c r="A119" s="37">
        <v>25010300</v>
      </c>
      <c r="B119" s="86" t="s">
        <v>103</v>
      </c>
      <c r="C119" s="112">
        <v>621100</v>
      </c>
      <c r="D119" s="112">
        <v>621100</v>
      </c>
      <c r="E119" s="113">
        <v>770086.17</v>
      </c>
      <c r="F119" s="113">
        <v>561368.9</v>
      </c>
      <c r="G119" s="111">
        <f t="shared" si="6"/>
        <v>1.239874690066012</v>
      </c>
      <c r="H119" s="129">
        <f t="shared" si="11"/>
        <v>1.371800557529995</v>
      </c>
      <c r="I119" s="111">
        <f t="shared" si="7"/>
        <v>1.239874690066012</v>
      </c>
      <c r="J119" s="106">
        <f t="shared" ref="J119:J131" si="13">E119-D119</f>
        <v>148986.17000000004</v>
      </c>
      <c r="K119" s="64"/>
      <c r="L119" s="64"/>
      <c r="M119" s="64"/>
      <c r="N119" s="64"/>
      <c r="O119" s="64"/>
      <c r="P119" s="64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65"/>
      <c r="GV119" s="65"/>
    </row>
    <row r="120" spans="1:204" s="43" customFormat="1" ht="31.5" hidden="1" customHeight="1" outlineLevel="1" x14ac:dyDescent="0.25">
      <c r="A120" s="37">
        <v>25010400</v>
      </c>
      <c r="B120" s="87" t="s">
        <v>104</v>
      </c>
      <c r="C120" s="112"/>
      <c r="D120" s="112"/>
      <c r="E120" s="113">
        <v>120121.33</v>
      </c>
      <c r="F120" s="113">
        <v>72061.02</v>
      </c>
      <c r="G120" s="111" t="str">
        <f t="shared" si="6"/>
        <v xml:space="preserve"> </v>
      </c>
      <c r="H120" s="129">
        <f t="shared" si="11"/>
        <v>1.6669390746897559</v>
      </c>
      <c r="I120" s="111" t="e">
        <f t="shared" si="7"/>
        <v>#DIV/0!</v>
      </c>
      <c r="J120" s="106">
        <f t="shared" si="13"/>
        <v>120121.33</v>
      </c>
      <c r="K120" s="64"/>
      <c r="L120" s="64"/>
      <c r="M120" s="64"/>
      <c r="N120" s="64"/>
      <c r="O120" s="64"/>
      <c r="P120" s="64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65"/>
      <c r="GV120" s="65"/>
    </row>
    <row r="121" spans="1:204" s="23" customFormat="1" ht="57.75" hidden="1" customHeight="1" outlineLevel="1" x14ac:dyDescent="0.2">
      <c r="A121" s="37">
        <v>25020100</v>
      </c>
      <c r="B121" s="85" t="s">
        <v>105</v>
      </c>
      <c r="C121" s="112"/>
      <c r="D121" s="112"/>
      <c r="E121" s="113">
        <v>34232080.799999997</v>
      </c>
      <c r="F121" s="113">
        <v>9169674.7200000007</v>
      </c>
      <c r="G121" s="111" t="str">
        <f t="shared" si="6"/>
        <v xml:space="preserve"> </v>
      </c>
      <c r="H121" s="129">
        <f t="shared" si="11"/>
        <v>3.7331837655414666</v>
      </c>
      <c r="I121" s="111" t="e">
        <f t="shared" si="7"/>
        <v>#DIV/0!</v>
      </c>
      <c r="J121" s="106">
        <f t="shared" si="13"/>
        <v>34232080.799999997</v>
      </c>
      <c r="K121" s="45"/>
      <c r="L121" s="45"/>
      <c r="M121" s="45"/>
      <c r="N121" s="45"/>
      <c r="O121" s="45"/>
      <c r="P121" s="45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48"/>
      <c r="GV121" s="48"/>
    </row>
    <row r="122" spans="1:204" s="43" customFormat="1" ht="80.25" hidden="1" customHeight="1" outlineLevel="1" x14ac:dyDescent="0.25">
      <c r="A122" s="37">
        <v>25020200</v>
      </c>
      <c r="B122" s="80" t="s">
        <v>106</v>
      </c>
      <c r="C122" s="112"/>
      <c r="D122" s="112"/>
      <c r="E122" s="131">
        <v>112741.61</v>
      </c>
      <c r="F122" s="113">
        <v>10617162.75</v>
      </c>
      <c r="G122" s="111" t="str">
        <f t="shared" si="6"/>
        <v xml:space="preserve"> </v>
      </c>
      <c r="H122" s="129">
        <f t="shared" si="11"/>
        <v>1.0618807741267788E-2</v>
      </c>
      <c r="I122" s="111" t="e">
        <f t="shared" si="7"/>
        <v>#DIV/0!</v>
      </c>
      <c r="J122" s="106">
        <f t="shared" si="13"/>
        <v>112741.61</v>
      </c>
      <c r="K122" s="64"/>
      <c r="L122" s="64"/>
      <c r="M122" s="64"/>
      <c r="N122" s="64"/>
      <c r="O122" s="64"/>
      <c r="P122" s="64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65"/>
      <c r="GV122" s="65"/>
    </row>
    <row r="123" spans="1:204" s="43" customFormat="1" ht="45.75" customHeight="1" x14ac:dyDescent="0.25">
      <c r="A123" s="37">
        <v>31030000</v>
      </c>
      <c r="B123" s="84" t="s">
        <v>107</v>
      </c>
      <c r="C123" s="132">
        <v>3000000</v>
      </c>
      <c r="D123" s="132">
        <v>3000000</v>
      </c>
      <c r="E123" s="133">
        <v>1962956.75</v>
      </c>
      <c r="F123" s="133">
        <v>832586.68</v>
      </c>
      <c r="G123" s="111">
        <f t="shared" si="6"/>
        <v>0.65431891666666664</v>
      </c>
      <c r="H123" s="129" t="s">
        <v>14</v>
      </c>
      <c r="I123" s="111">
        <f t="shared" si="7"/>
        <v>0.65431891666666664</v>
      </c>
      <c r="J123" s="106">
        <f t="shared" si="13"/>
        <v>-1037043.25</v>
      </c>
      <c r="K123" s="64"/>
      <c r="L123" s="64"/>
      <c r="M123" s="64"/>
      <c r="N123" s="64"/>
      <c r="O123" s="64"/>
      <c r="P123" s="64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65"/>
      <c r="GV123" s="65"/>
    </row>
    <row r="124" spans="1:204" s="43" customFormat="1" ht="45" customHeight="1" x14ac:dyDescent="0.25">
      <c r="A124" s="37">
        <v>33010100</v>
      </c>
      <c r="B124" s="84" t="s">
        <v>108</v>
      </c>
      <c r="C124" s="113">
        <v>11822700</v>
      </c>
      <c r="D124" s="113">
        <v>11822700</v>
      </c>
      <c r="E124" s="113">
        <v>9454163.1600000001</v>
      </c>
      <c r="F124" s="113">
        <v>3466886.72</v>
      </c>
      <c r="G124" s="111">
        <f t="shared" si="6"/>
        <v>0.79966193509096906</v>
      </c>
      <c r="H124" s="129" t="s">
        <v>14</v>
      </c>
      <c r="I124" s="111">
        <f t="shared" si="7"/>
        <v>0.79966193509096906</v>
      </c>
      <c r="J124" s="106">
        <f t="shared" si="13"/>
        <v>-2368536.84</v>
      </c>
      <c r="K124" s="64"/>
      <c r="L124" s="64"/>
      <c r="M124" s="64"/>
      <c r="N124" s="64"/>
      <c r="O124" s="64"/>
      <c r="P124" s="64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65"/>
      <c r="GV124" s="65"/>
    </row>
    <row r="125" spans="1:204" s="43" customFormat="1" ht="100.9" customHeight="1" x14ac:dyDescent="0.25">
      <c r="A125" s="37">
        <v>50110000</v>
      </c>
      <c r="B125" s="85" t="s">
        <v>109</v>
      </c>
      <c r="C125" s="113"/>
      <c r="D125" s="113"/>
      <c r="E125" s="113">
        <v>754106.03</v>
      </c>
      <c r="F125" s="113">
        <v>331071.55</v>
      </c>
      <c r="G125" s="111" t="str">
        <f t="shared" si="6"/>
        <v xml:space="preserve"> </v>
      </c>
      <c r="H125" s="129" t="s">
        <v>14</v>
      </c>
      <c r="I125" s="111"/>
      <c r="J125" s="106">
        <f>E125-D125</f>
        <v>754106.03</v>
      </c>
      <c r="K125" s="64"/>
      <c r="L125" s="64"/>
      <c r="M125" s="64"/>
      <c r="N125" s="64"/>
      <c r="O125" s="64"/>
      <c r="P125" s="64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65"/>
      <c r="GV125" s="65"/>
    </row>
    <row r="126" spans="1:204" s="43" customFormat="1" ht="99" customHeight="1" x14ac:dyDescent="0.25">
      <c r="A126" s="37">
        <v>41032500</v>
      </c>
      <c r="B126" s="85" t="s">
        <v>110</v>
      </c>
      <c r="C126" s="113">
        <v>3195450</v>
      </c>
      <c r="D126" s="113">
        <v>3195450</v>
      </c>
      <c r="E126" s="113">
        <v>3195450</v>
      </c>
      <c r="F126" s="113"/>
      <c r="G126" s="111">
        <f t="shared" si="6"/>
        <v>1</v>
      </c>
      <c r="H126" s="129"/>
      <c r="I126" s="111">
        <f t="shared" si="7"/>
        <v>1</v>
      </c>
      <c r="J126" s="106">
        <f>E126-D126</f>
        <v>0</v>
      </c>
      <c r="K126" s="64"/>
      <c r="L126" s="64"/>
      <c r="M126" s="64"/>
      <c r="N126" s="64"/>
      <c r="O126" s="64"/>
      <c r="P126" s="64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65"/>
      <c r="GV126" s="65"/>
    </row>
    <row r="127" spans="1:204" s="43" customFormat="1" ht="100.9" customHeight="1" x14ac:dyDescent="0.25">
      <c r="A127" s="37">
        <v>41052600</v>
      </c>
      <c r="B127" s="85" t="s">
        <v>111</v>
      </c>
      <c r="C127" s="113">
        <v>794730</v>
      </c>
      <c r="D127" s="113">
        <v>794730</v>
      </c>
      <c r="E127" s="113">
        <v>793316.55</v>
      </c>
      <c r="F127" s="113">
        <v>8000000</v>
      </c>
      <c r="G127" s="111">
        <f t="shared" si="6"/>
        <v>0.99822147144313167</v>
      </c>
      <c r="H127" s="129">
        <f t="shared" si="11"/>
        <v>9.9164568750000001E-2</v>
      </c>
      <c r="I127" s="111">
        <f t="shared" si="7"/>
        <v>0.99822147144313167</v>
      </c>
      <c r="J127" s="106">
        <f t="shared" si="13"/>
        <v>-1413.4499999999534</v>
      </c>
      <c r="K127" s="64"/>
      <c r="L127" s="64"/>
      <c r="M127" s="64"/>
      <c r="N127" s="64"/>
      <c r="O127" s="64"/>
      <c r="P127" s="64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65"/>
      <c r="GV127" s="65"/>
    </row>
    <row r="128" spans="1:204" s="43" customFormat="1" ht="94.15" customHeight="1" x14ac:dyDescent="0.25">
      <c r="A128" s="37">
        <v>41052900</v>
      </c>
      <c r="B128" s="85" t="s">
        <v>112</v>
      </c>
      <c r="C128" s="113">
        <v>6161104</v>
      </c>
      <c r="D128" s="113">
        <v>6161104</v>
      </c>
      <c r="E128" s="113">
        <v>5680081</v>
      </c>
      <c r="F128" s="113"/>
      <c r="G128" s="111">
        <f t="shared" si="6"/>
        <v>0.92192584316057646</v>
      </c>
      <c r="H128" s="129"/>
      <c r="I128" s="111">
        <f t="shared" si="7"/>
        <v>0.92192584316057646</v>
      </c>
      <c r="J128" s="106">
        <f t="shared" si="13"/>
        <v>-481023</v>
      </c>
      <c r="K128" s="64"/>
      <c r="L128" s="64"/>
      <c r="M128" s="64"/>
      <c r="N128" s="64"/>
      <c r="O128" s="64"/>
      <c r="P128" s="64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65"/>
      <c r="GV128" s="65"/>
    </row>
    <row r="129" spans="1:204" s="43" customFormat="1" ht="52.15" customHeight="1" x14ac:dyDescent="0.25">
      <c r="A129" s="37">
        <v>41053400</v>
      </c>
      <c r="B129" s="85" t="s">
        <v>113</v>
      </c>
      <c r="C129" s="113">
        <v>13095465</v>
      </c>
      <c r="D129" s="113">
        <v>13095465</v>
      </c>
      <c r="E129" s="113">
        <v>12018633.85</v>
      </c>
      <c r="F129" s="113">
        <v>449060.15</v>
      </c>
      <c r="G129" s="111">
        <f t="shared" si="6"/>
        <v>0.91777068244617499</v>
      </c>
      <c r="H129" s="129" t="s">
        <v>14</v>
      </c>
      <c r="I129" s="111">
        <f t="shared" si="7"/>
        <v>0.91777068244617499</v>
      </c>
      <c r="J129" s="106">
        <f t="shared" si="13"/>
        <v>-1076831.1500000004</v>
      </c>
      <c r="K129" s="64"/>
      <c r="L129" s="64"/>
      <c r="M129" s="64"/>
      <c r="N129" s="64"/>
      <c r="O129" s="64"/>
      <c r="P129" s="64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65"/>
      <c r="GV129" s="65"/>
    </row>
    <row r="130" spans="1:204" s="43" customFormat="1" ht="51" customHeight="1" x14ac:dyDescent="0.25">
      <c r="A130" s="37">
        <v>41053600</v>
      </c>
      <c r="B130" s="85" t="s">
        <v>114</v>
      </c>
      <c r="C130" s="112">
        <v>400000</v>
      </c>
      <c r="D130" s="112">
        <v>400000</v>
      </c>
      <c r="E130" s="113">
        <v>400000</v>
      </c>
      <c r="F130" s="113">
        <v>400000</v>
      </c>
      <c r="G130" s="111">
        <f t="shared" si="6"/>
        <v>1</v>
      </c>
      <c r="H130" s="129">
        <f t="shared" si="11"/>
        <v>1</v>
      </c>
      <c r="I130" s="111">
        <f t="shared" si="7"/>
        <v>1</v>
      </c>
      <c r="J130" s="106">
        <f t="shared" si="13"/>
        <v>0</v>
      </c>
      <c r="K130" s="64"/>
      <c r="L130" s="64"/>
      <c r="M130" s="64"/>
      <c r="N130" s="64"/>
      <c r="O130" s="64"/>
      <c r="P130" s="64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65"/>
      <c r="GV130" s="65"/>
    </row>
    <row r="131" spans="1:204" s="70" customFormat="1" ht="66" customHeight="1" x14ac:dyDescent="0.25">
      <c r="A131" s="37">
        <v>41053900</v>
      </c>
      <c r="B131" s="84" t="s">
        <v>115</v>
      </c>
      <c r="C131" s="112">
        <v>773711</v>
      </c>
      <c r="D131" s="112">
        <v>773711</v>
      </c>
      <c r="E131" s="113">
        <v>773710.2</v>
      </c>
      <c r="F131" s="113">
        <v>6759708.8499999996</v>
      </c>
      <c r="G131" s="111">
        <f t="shared" si="6"/>
        <v>0.99999896602219684</v>
      </c>
      <c r="H131" s="129">
        <f t="shared" si="11"/>
        <v>0.11445910129694417</v>
      </c>
      <c r="I131" s="111">
        <f t="shared" si="7"/>
        <v>0.99999896602219684</v>
      </c>
      <c r="J131" s="106">
        <f t="shared" si="13"/>
        <v>-0.80000000004656613</v>
      </c>
      <c r="K131" s="64"/>
      <c r="L131" s="64"/>
      <c r="M131" s="64"/>
      <c r="N131" s="64"/>
      <c r="O131" s="64"/>
      <c r="P131" s="64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65"/>
      <c r="GV131" s="65"/>
    </row>
    <row r="132" spans="1:204" s="52" customFormat="1" ht="48.75" customHeight="1" x14ac:dyDescent="0.2">
      <c r="A132" s="163" t="s">
        <v>116</v>
      </c>
      <c r="B132" s="163"/>
      <c r="C132" s="83">
        <f>C126+C109+C124+C115+C117+C123+C125+C127+C129+C130+C131+C116+C114+C113+C128</f>
        <v>57390060</v>
      </c>
      <c r="D132" s="83">
        <f>D126+D109+D124+D115+D117+D123+D125+D127+D129+D130+D131+D116+D114+D113+D128</f>
        <v>57390060</v>
      </c>
      <c r="E132" s="83">
        <f>E126+E109+E124+E115+E128+E117+E123+E125+E127+E129+E130+E131+E116+E114+E113</f>
        <v>81179441.109999985</v>
      </c>
      <c r="F132" s="83">
        <f>F109+F115+F116+F117+F123+F124+F125+F127+F129+F130+F131</f>
        <v>48419550.530000001</v>
      </c>
      <c r="G132" s="126">
        <f t="shared" si="6"/>
        <v>1.4145209311507949</v>
      </c>
      <c r="H132" s="126">
        <f t="shared" si="11"/>
        <v>1.6765839463896399</v>
      </c>
      <c r="I132" s="134">
        <f t="shared" si="7"/>
        <v>1.4145209311507949</v>
      </c>
      <c r="J132" s="135">
        <f>J109+J114+J115+J117+J123+J124+J125+J127+J129+J130+J131+J116</f>
        <v>24270399.109999996</v>
      </c>
      <c r="K132" s="45"/>
      <c r="L132" s="45"/>
      <c r="M132" s="45"/>
      <c r="N132" s="45"/>
      <c r="O132" s="45"/>
      <c r="P132" s="45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48"/>
      <c r="GV132" s="48"/>
    </row>
    <row r="133" spans="1:204" s="28" customFormat="1" ht="59.25" customHeight="1" x14ac:dyDescent="0.2">
      <c r="A133" s="164" t="s">
        <v>117</v>
      </c>
      <c r="B133" s="164"/>
      <c r="C133" s="125">
        <f>C132+C107</f>
        <v>742578431.77999997</v>
      </c>
      <c r="D133" s="125">
        <f>D132+D107</f>
        <v>742578431.77999997</v>
      </c>
      <c r="E133" s="125">
        <f>E132+E107</f>
        <v>796159831.91999996</v>
      </c>
      <c r="F133" s="83">
        <f>F132+F107</f>
        <v>534448743.0999999</v>
      </c>
      <c r="G133" s="126">
        <f t="shared" si="6"/>
        <v>1.0721558799002047</v>
      </c>
      <c r="H133" s="126">
        <f t="shared" si="11"/>
        <v>1.4896841693405043</v>
      </c>
      <c r="I133" s="134">
        <f t="shared" si="7"/>
        <v>1.0721558799002047</v>
      </c>
      <c r="J133" s="125">
        <f>J132+J107</f>
        <v>54062418.139999889</v>
      </c>
      <c r="K133" s="45"/>
      <c r="L133" s="45"/>
      <c r="M133" s="45"/>
      <c r="N133" s="45"/>
      <c r="O133" s="45"/>
      <c r="P133" s="45"/>
    </row>
    <row r="134" spans="1:204" s="88" customFormat="1" ht="48" customHeight="1" x14ac:dyDescent="0.85">
      <c r="A134" s="1"/>
      <c r="B134" s="11"/>
      <c r="C134" s="136"/>
      <c r="D134" s="136"/>
      <c r="E134" s="137"/>
      <c r="F134" s="136"/>
      <c r="G134" s="138"/>
      <c r="H134" s="139"/>
      <c r="I134" s="139"/>
      <c r="J134" s="136"/>
      <c r="K134" s="45"/>
      <c r="L134" s="45"/>
      <c r="M134" s="45"/>
      <c r="N134" s="45"/>
      <c r="O134" s="45"/>
      <c r="P134" s="45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</row>
    <row r="135" spans="1:204" ht="39" customHeight="1" x14ac:dyDescent="0.85">
      <c r="A135" s="3"/>
      <c r="B135" s="12"/>
      <c r="C135" s="140"/>
      <c r="D135" s="141"/>
      <c r="E135" s="141"/>
      <c r="F135" s="142"/>
      <c r="G135" s="143"/>
      <c r="H135" s="143"/>
      <c r="I135" s="143"/>
      <c r="J135" s="143"/>
      <c r="K135" s="45"/>
      <c r="L135" s="45"/>
      <c r="M135" s="45"/>
      <c r="N135" s="45"/>
      <c r="O135" s="45"/>
      <c r="P135" s="45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8"/>
      <c r="EO135" s="88"/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88"/>
      <c r="FT135" s="88"/>
      <c r="FU135" s="88"/>
      <c r="FV135" s="88"/>
      <c r="FW135" s="88"/>
      <c r="FX135" s="88"/>
      <c r="FY135" s="88"/>
      <c r="FZ135" s="88"/>
      <c r="GA135" s="88"/>
      <c r="GB135" s="88"/>
      <c r="GC135" s="88"/>
      <c r="GD135" s="88"/>
      <c r="GE135" s="88"/>
      <c r="GF135" s="88"/>
      <c r="GG135" s="88"/>
      <c r="GH135" s="88"/>
      <c r="GI135" s="88"/>
      <c r="GJ135" s="88"/>
      <c r="GK135" s="88"/>
      <c r="GL135" s="88"/>
      <c r="GM135" s="88"/>
      <c r="GN135" s="88"/>
      <c r="GO135" s="88"/>
      <c r="GP135" s="88"/>
      <c r="GQ135" s="88"/>
      <c r="GR135" s="88"/>
      <c r="GS135" s="88"/>
      <c r="GT135" s="88"/>
      <c r="GU135" s="88"/>
      <c r="GV135" s="88"/>
    </row>
    <row r="136" spans="1:204" s="7" customFormat="1" ht="38.25" customHeight="1" x14ac:dyDescent="0.85">
      <c r="A136" s="2"/>
      <c r="B136" s="11"/>
      <c r="C136" s="137"/>
      <c r="D136" s="137"/>
      <c r="E136" s="144"/>
      <c r="F136" s="145"/>
      <c r="G136" s="137"/>
      <c r="H136" s="137"/>
      <c r="I136" s="137"/>
      <c r="J136" s="144"/>
      <c r="K136" s="5"/>
      <c r="L136" s="5"/>
      <c r="M136" s="5"/>
      <c r="N136" s="5"/>
      <c r="O136" s="5"/>
      <c r="P136" s="5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</row>
    <row r="137" spans="1:204" s="93" customFormat="1" x14ac:dyDescent="0.85">
      <c r="A137" s="2"/>
      <c r="B137" s="90"/>
      <c r="C137" s="144"/>
      <c r="D137" s="137"/>
      <c r="E137" s="137"/>
      <c r="F137" s="146"/>
      <c r="G137" s="137"/>
      <c r="H137" s="137"/>
      <c r="I137" s="137"/>
      <c r="J137" s="144"/>
      <c r="K137" s="91"/>
      <c r="L137" s="91"/>
      <c r="M137" s="91"/>
      <c r="N137" s="91"/>
      <c r="O137" s="91"/>
      <c r="P137" s="91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  <c r="CE137" s="92"/>
      <c r="CF137" s="92"/>
      <c r="CG137" s="92"/>
      <c r="CH137" s="92"/>
      <c r="CI137" s="92"/>
      <c r="CJ137" s="92"/>
      <c r="CK137" s="92"/>
      <c r="CL137" s="92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</row>
    <row r="138" spans="1:204" s="93" customFormat="1" x14ac:dyDescent="0.85">
      <c r="A138" s="2"/>
      <c r="B138" s="90"/>
      <c r="C138" s="144"/>
      <c r="D138" s="137"/>
      <c r="E138" s="147"/>
      <c r="F138" s="146"/>
      <c r="G138" s="137"/>
      <c r="H138" s="137"/>
      <c r="I138" s="137"/>
      <c r="J138" s="144"/>
      <c r="K138" s="91"/>
      <c r="L138" s="91"/>
      <c r="M138" s="91"/>
      <c r="N138" s="91"/>
      <c r="O138" s="91"/>
      <c r="P138" s="91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</row>
    <row r="139" spans="1:204" s="93" customFormat="1" x14ac:dyDescent="0.85">
      <c r="A139" s="2"/>
      <c r="B139" s="90"/>
      <c r="C139" s="144"/>
      <c r="D139" s="137"/>
      <c r="E139" s="144"/>
      <c r="F139" s="146"/>
      <c r="G139" s="137"/>
      <c r="H139" s="137"/>
      <c r="I139" s="137"/>
      <c r="J139" s="144"/>
      <c r="K139" s="94"/>
      <c r="L139" s="94"/>
      <c r="M139" s="94"/>
      <c r="N139" s="94"/>
      <c r="O139" s="94"/>
      <c r="P139" s="94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</row>
    <row r="140" spans="1:204" s="93" customFormat="1" ht="45.75" customHeight="1" x14ac:dyDescent="0.85">
      <c r="A140" s="2"/>
      <c r="B140" s="90"/>
      <c r="C140" s="148"/>
      <c r="D140" s="149"/>
      <c r="E140" s="148"/>
      <c r="F140" s="150"/>
      <c r="G140" s="137"/>
      <c r="H140" s="137"/>
      <c r="I140" s="137"/>
      <c r="J140" s="144"/>
      <c r="K140" s="94"/>
      <c r="L140" s="94"/>
      <c r="M140" s="94"/>
      <c r="N140" s="94"/>
      <c r="O140" s="94"/>
      <c r="P140" s="94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</row>
    <row r="141" spans="1:204" s="93" customFormat="1" x14ac:dyDescent="0.85">
      <c r="A141" s="2"/>
      <c r="B141" s="90"/>
      <c r="C141" s="137"/>
      <c r="D141" s="137" t="s">
        <v>0</v>
      </c>
      <c r="E141" s="137" t="s">
        <v>0</v>
      </c>
      <c r="F141" s="146"/>
      <c r="G141" s="137"/>
      <c r="H141" s="137"/>
      <c r="I141" s="137"/>
      <c r="J141" s="144"/>
      <c r="K141" s="94"/>
      <c r="L141" s="94"/>
      <c r="M141" s="94"/>
      <c r="N141" s="94"/>
      <c r="O141" s="94"/>
      <c r="P141" s="94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</row>
    <row r="142" spans="1:204" x14ac:dyDescent="0.85">
      <c r="A142" s="2"/>
      <c r="B142" s="95"/>
      <c r="C142" s="137"/>
      <c r="D142" s="137"/>
      <c r="E142" s="137"/>
      <c r="F142" s="146"/>
      <c r="G142" s="137"/>
      <c r="H142" s="137"/>
      <c r="I142" s="137"/>
      <c r="J142" s="137"/>
    </row>
    <row r="143" spans="1:204" x14ac:dyDescent="0.85">
      <c r="A143" s="2"/>
      <c r="B143" s="95"/>
      <c r="C143" s="137"/>
      <c r="D143" s="137"/>
      <c r="E143" s="137"/>
      <c r="F143" s="146"/>
      <c r="G143" s="137"/>
      <c r="H143" s="137"/>
      <c r="I143" s="137"/>
      <c r="J143" s="137"/>
    </row>
    <row r="144" spans="1:204" x14ac:dyDescent="0.85">
      <c r="A144" s="2"/>
      <c r="B144" s="95"/>
      <c r="C144" s="137"/>
      <c r="D144" s="137"/>
      <c r="E144" s="137"/>
      <c r="F144" s="146"/>
      <c r="G144" s="137"/>
      <c r="H144" s="137"/>
      <c r="I144" s="137"/>
      <c r="J144" s="137"/>
    </row>
    <row r="145" spans="1:201" x14ac:dyDescent="0.85">
      <c r="A145" s="2"/>
      <c r="B145" s="95"/>
      <c r="C145" s="137"/>
      <c r="D145" s="137"/>
      <c r="E145" s="137"/>
      <c r="F145" s="146"/>
      <c r="G145" s="137"/>
      <c r="H145" s="137"/>
      <c r="I145" s="137"/>
      <c r="J145" s="144"/>
    </row>
    <row r="146" spans="1:201" x14ac:dyDescent="0.85">
      <c r="A146" s="2"/>
      <c r="B146" s="95"/>
      <c r="C146" s="137"/>
      <c r="D146" s="137"/>
      <c r="E146" s="137"/>
      <c r="F146" s="146"/>
      <c r="G146" s="137"/>
      <c r="H146" s="137"/>
      <c r="I146" s="137"/>
      <c r="J146" s="144"/>
    </row>
    <row r="147" spans="1:201" x14ac:dyDescent="0.85">
      <c r="A147" s="2"/>
      <c r="B147" s="95"/>
      <c r="C147" s="137"/>
      <c r="D147" s="137"/>
      <c r="E147" s="137"/>
      <c r="F147" s="146" t="s">
        <v>0</v>
      </c>
      <c r="G147" s="137"/>
      <c r="H147" s="137"/>
      <c r="I147" s="137"/>
      <c r="J147" s="144"/>
    </row>
    <row r="148" spans="1:201" x14ac:dyDescent="0.85">
      <c r="A148" s="2"/>
      <c r="B148" s="95"/>
      <c r="C148" s="137"/>
      <c r="D148" s="137"/>
      <c r="E148" s="137"/>
      <c r="F148" s="146"/>
      <c r="G148" s="137"/>
      <c r="H148" s="137"/>
      <c r="I148" s="137"/>
      <c r="J148" s="144"/>
    </row>
    <row r="149" spans="1:201" x14ac:dyDescent="0.85">
      <c r="A149" s="2"/>
      <c r="B149" s="95"/>
      <c r="C149" s="137"/>
      <c r="D149" s="137"/>
      <c r="E149" s="137"/>
      <c r="F149" s="146" t="s">
        <v>118</v>
      </c>
      <c r="G149" s="137"/>
      <c r="H149" s="137"/>
      <c r="I149" s="137"/>
      <c r="J149" s="144"/>
    </row>
    <row r="150" spans="1:201" x14ac:dyDescent="0.85">
      <c r="A150" s="2"/>
      <c r="B150" s="95"/>
      <c r="C150" s="137"/>
      <c r="D150" s="137"/>
      <c r="E150" s="137"/>
      <c r="F150" s="146"/>
      <c r="G150" s="137"/>
      <c r="H150" s="137"/>
      <c r="I150" s="137"/>
      <c r="J150" s="144"/>
    </row>
    <row r="151" spans="1:201" x14ac:dyDescent="0.85">
      <c r="A151" s="2"/>
      <c r="B151" s="95"/>
      <c r="C151" s="137"/>
      <c r="D151" s="137"/>
      <c r="E151" s="137"/>
      <c r="F151" s="146"/>
      <c r="G151" s="137"/>
      <c r="H151" s="137"/>
      <c r="I151" s="137"/>
      <c r="J151" s="144"/>
    </row>
    <row r="152" spans="1:201" s="96" customFormat="1" x14ac:dyDescent="0.85">
      <c r="A152" s="2"/>
      <c r="B152" s="95"/>
      <c r="C152" s="137"/>
      <c r="D152" s="137"/>
      <c r="E152" s="137"/>
      <c r="F152" s="146"/>
      <c r="G152" s="137"/>
      <c r="H152" s="137"/>
      <c r="I152" s="137"/>
      <c r="J152" s="144"/>
      <c r="K152" s="97"/>
      <c r="L152" s="97"/>
      <c r="M152" s="97"/>
      <c r="N152" s="97"/>
      <c r="O152" s="97"/>
      <c r="P152" s="97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</row>
    <row r="153" spans="1:201" s="96" customFormat="1" x14ac:dyDescent="0.85">
      <c r="A153" s="2"/>
      <c r="B153" s="95"/>
      <c r="C153" s="137"/>
      <c r="D153" s="137"/>
      <c r="E153" s="137"/>
      <c r="F153" s="146"/>
      <c r="G153" s="137"/>
      <c r="H153" s="137"/>
      <c r="I153" s="137"/>
      <c r="J153" s="144"/>
      <c r="K153" s="97"/>
      <c r="L153" s="97"/>
      <c r="M153" s="97"/>
      <c r="N153" s="97"/>
      <c r="O153" s="97"/>
      <c r="P153" s="97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</row>
    <row r="154" spans="1:201" s="96" customFormat="1" x14ac:dyDescent="0.85">
      <c r="A154" s="2"/>
      <c r="B154" s="95"/>
      <c r="C154" s="137"/>
      <c r="D154" s="137"/>
      <c r="E154" s="137"/>
      <c r="F154" s="146"/>
      <c r="G154" s="137"/>
      <c r="H154" s="137"/>
      <c r="I154" s="137"/>
      <c r="J154" s="144"/>
      <c r="K154" s="97"/>
      <c r="L154" s="97"/>
      <c r="M154" s="97"/>
      <c r="N154" s="97"/>
      <c r="O154" s="97"/>
      <c r="P154" s="97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</row>
    <row r="155" spans="1:201" s="96" customFormat="1" x14ac:dyDescent="0.85">
      <c r="A155" s="2"/>
      <c r="B155" s="95"/>
      <c r="C155" s="137"/>
      <c r="D155" s="137"/>
      <c r="E155" s="137"/>
      <c r="F155" s="146"/>
      <c r="G155" s="137"/>
      <c r="H155" s="137"/>
      <c r="I155" s="137"/>
      <c r="J155" s="144"/>
      <c r="K155" s="97"/>
      <c r="L155" s="97"/>
      <c r="M155" s="97"/>
      <c r="N155" s="97"/>
      <c r="O155" s="97"/>
      <c r="P155" s="97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  <c r="EI155" s="89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89"/>
      <c r="GD155" s="89"/>
      <c r="GE155" s="89"/>
      <c r="GF155" s="89"/>
      <c r="GG155" s="89"/>
      <c r="GH155" s="89"/>
      <c r="GI155" s="89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</row>
    <row r="156" spans="1:201" s="96" customFormat="1" x14ac:dyDescent="0.85">
      <c r="A156" s="2"/>
      <c r="B156" s="95"/>
      <c r="C156" s="137"/>
      <c r="D156" s="137"/>
      <c r="E156" s="137"/>
      <c r="F156" s="146"/>
      <c r="G156" s="137"/>
      <c r="H156" s="137"/>
      <c r="I156" s="137"/>
      <c r="J156" s="144"/>
      <c r="K156" s="97"/>
      <c r="L156" s="97"/>
      <c r="M156" s="97"/>
      <c r="N156" s="97"/>
      <c r="O156" s="97"/>
      <c r="P156" s="97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  <c r="EI156" s="89"/>
      <c r="EJ156" s="89"/>
      <c r="EK156" s="89"/>
      <c r="EL156" s="89"/>
      <c r="EM156" s="89"/>
      <c r="EN156" s="89"/>
      <c r="EO156" s="89"/>
      <c r="EP156" s="89"/>
      <c r="EQ156" s="89"/>
      <c r="ER156" s="89"/>
      <c r="ES156" s="89"/>
      <c r="ET156" s="89"/>
      <c r="EU156" s="89"/>
      <c r="EV156" s="89"/>
      <c r="EW156" s="89"/>
      <c r="EX156" s="89"/>
      <c r="EY156" s="89"/>
      <c r="EZ156" s="89"/>
      <c r="FA156" s="89"/>
      <c r="FB156" s="89"/>
      <c r="FC156" s="89"/>
      <c r="FD156" s="89"/>
      <c r="FE156" s="89"/>
      <c r="FF156" s="89"/>
      <c r="FG156" s="89"/>
      <c r="FH156" s="89"/>
      <c r="FI156" s="89"/>
      <c r="FJ156" s="89"/>
      <c r="FK156" s="89"/>
      <c r="FL156" s="89"/>
      <c r="FM156" s="89"/>
      <c r="FN156" s="89"/>
      <c r="FO156" s="89"/>
      <c r="FP156" s="89"/>
      <c r="FQ156" s="89"/>
      <c r="FR156" s="89"/>
      <c r="FS156" s="89"/>
      <c r="FT156" s="89"/>
      <c r="FU156" s="89"/>
      <c r="FV156" s="89"/>
      <c r="FW156" s="89"/>
      <c r="FX156" s="89"/>
      <c r="FY156" s="89"/>
      <c r="FZ156" s="89"/>
      <c r="GA156" s="89"/>
      <c r="GB156" s="89"/>
      <c r="GC156" s="89"/>
      <c r="GD156" s="89"/>
      <c r="GE156" s="89"/>
      <c r="GF156" s="89"/>
      <c r="GG156" s="89"/>
      <c r="GH156" s="89"/>
      <c r="GI156" s="89"/>
      <c r="GJ156" s="89"/>
      <c r="GK156" s="89"/>
      <c r="GL156" s="89"/>
      <c r="GM156" s="89"/>
      <c r="GN156" s="89"/>
      <c r="GO156" s="89"/>
      <c r="GP156" s="89"/>
      <c r="GQ156" s="89"/>
      <c r="GR156" s="89"/>
      <c r="GS156" s="89"/>
    </row>
    <row r="157" spans="1:201" s="96" customFormat="1" x14ac:dyDescent="0.85">
      <c r="A157" s="2"/>
      <c r="B157" s="95"/>
      <c r="C157" s="137"/>
      <c r="D157" s="137"/>
      <c r="E157" s="137"/>
      <c r="F157" s="146"/>
      <c r="G157" s="137"/>
      <c r="H157" s="137"/>
      <c r="I157" s="137"/>
      <c r="J157" s="144"/>
      <c r="K157" s="97"/>
      <c r="L157" s="97"/>
      <c r="M157" s="97"/>
      <c r="N157" s="97"/>
      <c r="O157" s="97"/>
      <c r="P157" s="97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  <c r="EI157" s="89"/>
      <c r="EJ157" s="89"/>
      <c r="EK157" s="89"/>
      <c r="EL157" s="89"/>
      <c r="EM157" s="89"/>
      <c r="EN157" s="89"/>
      <c r="EO157" s="89"/>
      <c r="EP157" s="89"/>
      <c r="EQ157" s="89"/>
      <c r="ER157" s="89"/>
      <c r="ES157" s="89"/>
      <c r="ET157" s="89"/>
      <c r="EU157" s="89"/>
      <c r="EV157" s="89"/>
      <c r="EW157" s="89"/>
      <c r="EX157" s="89"/>
      <c r="EY157" s="89"/>
      <c r="EZ157" s="89"/>
      <c r="FA157" s="89"/>
      <c r="FB157" s="89"/>
      <c r="FC157" s="89"/>
      <c r="FD157" s="89"/>
      <c r="FE157" s="89"/>
      <c r="FF157" s="89"/>
      <c r="FG157" s="89"/>
      <c r="FH157" s="89"/>
      <c r="FI157" s="89"/>
      <c r="FJ157" s="89"/>
      <c r="FK157" s="89"/>
      <c r="FL157" s="89"/>
      <c r="FM157" s="89"/>
      <c r="FN157" s="89"/>
      <c r="FO157" s="89"/>
      <c r="FP157" s="89"/>
      <c r="FQ157" s="89"/>
      <c r="FR157" s="89"/>
      <c r="FS157" s="89"/>
      <c r="FT157" s="89"/>
      <c r="FU157" s="89"/>
      <c r="FV157" s="89"/>
      <c r="FW157" s="89"/>
      <c r="FX157" s="89"/>
      <c r="FY157" s="89"/>
      <c r="FZ157" s="89"/>
      <c r="GA157" s="89"/>
      <c r="GB157" s="89"/>
      <c r="GC157" s="89"/>
      <c r="GD157" s="89"/>
      <c r="GE157" s="89"/>
      <c r="GF157" s="89"/>
      <c r="GG157" s="89"/>
      <c r="GH157" s="89"/>
      <c r="GI157" s="89"/>
      <c r="GJ157" s="89"/>
      <c r="GK157" s="89"/>
      <c r="GL157" s="89"/>
      <c r="GM157" s="89"/>
      <c r="GN157" s="89"/>
      <c r="GO157" s="89"/>
      <c r="GP157" s="89"/>
      <c r="GQ157" s="89"/>
      <c r="GR157" s="89"/>
      <c r="GS157" s="89"/>
    </row>
    <row r="158" spans="1:201" s="96" customFormat="1" x14ac:dyDescent="0.85">
      <c r="A158" s="2"/>
      <c r="B158" s="95"/>
      <c r="C158" s="137"/>
      <c r="D158" s="137"/>
      <c r="E158" s="137"/>
      <c r="F158" s="146"/>
      <c r="G158" s="137"/>
      <c r="H158" s="137"/>
      <c r="I158" s="137"/>
      <c r="J158" s="144"/>
      <c r="K158" s="97"/>
      <c r="L158" s="97"/>
      <c r="M158" s="97"/>
      <c r="N158" s="97"/>
      <c r="O158" s="97"/>
      <c r="P158" s="97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  <c r="EI158" s="89"/>
      <c r="EJ158" s="89"/>
      <c r="EK158" s="89"/>
      <c r="EL158" s="89"/>
      <c r="EM158" s="89"/>
      <c r="EN158" s="89"/>
      <c r="EO158" s="89"/>
      <c r="EP158" s="89"/>
      <c r="EQ158" s="89"/>
      <c r="ER158" s="89"/>
      <c r="ES158" s="89"/>
      <c r="ET158" s="89"/>
      <c r="EU158" s="89"/>
      <c r="EV158" s="89"/>
      <c r="EW158" s="89"/>
      <c r="EX158" s="89"/>
      <c r="EY158" s="89"/>
      <c r="EZ158" s="89"/>
      <c r="FA158" s="89"/>
      <c r="FB158" s="89"/>
      <c r="FC158" s="89"/>
      <c r="FD158" s="89"/>
      <c r="FE158" s="89"/>
      <c r="FF158" s="89"/>
      <c r="FG158" s="89"/>
      <c r="FH158" s="89"/>
      <c r="FI158" s="89"/>
      <c r="FJ158" s="89"/>
      <c r="FK158" s="89"/>
      <c r="FL158" s="89"/>
      <c r="FM158" s="89"/>
      <c r="FN158" s="89"/>
      <c r="FO158" s="89"/>
      <c r="FP158" s="89"/>
      <c r="FQ158" s="89"/>
      <c r="FR158" s="89"/>
      <c r="FS158" s="89"/>
      <c r="FT158" s="89"/>
      <c r="FU158" s="89"/>
      <c r="FV158" s="89"/>
      <c r="FW158" s="89"/>
      <c r="FX158" s="89"/>
      <c r="FY158" s="89"/>
      <c r="FZ158" s="89"/>
      <c r="GA158" s="89"/>
      <c r="GB158" s="89"/>
      <c r="GC158" s="89"/>
      <c r="GD158" s="89"/>
      <c r="GE158" s="89"/>
      <c r="GF158" s="89"/>
      <c r="GG158" s="89"/>
      <c r="GH158" s="89"/>
      <c r="GI158" s="89"/>
      <c r="GJ158" s="89"/>
      <c r="GK158" s="89"/>
      <c r="GL158" s="89"/>
      <c r="GM158" s="89"/>
      <c r="GN158" s="89"/>
      <c r="GO158" s="89"/>
      <c r="GP158" s="89"/>
      <c r="GQ158" s="89"/>
      <c r="GR158" s="89"/>
      <c r="GS158" s="89"/>
    </row>
    <row r="159" spans="1:201" s="96" customFormat="1" x14ac:dyDescent="0.85">
      <c r="A159" s="2"/>
      <c r="B159" s="95"/>
      <c r="C159" s="137"/>
      <c r="D159" s="137"/>
      <c r="E159" s="137"/>
      <c r="F159" s="146"/>
      <c r="G159" s="137"/>
      <c r="H159" s="137"/>
      <c r="I159" s="137"/>
      <c r="J159" s="144"/>
      <c r="K159" s="97"/>
      <c r="L159" s="97"/>
      <c r="M159" s="97"/>
      <c r="N159" s="97"/>
      <c r="O159" s="97"/>
      <c r="P159" s="97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  <c r="EI159" s="89"/>
      <c r="EJ159" s="89"/>
      <c r="EK159" s="89"/>
      <c r="EL159" s="89"/>
      <c r="EM159" s="89"/>
      <c r="EN159" s="89"/>
      <c r="EO159" s="89"/>
      <c r="EP159" s="89"/>
      <c r="EQ159" s="89"/>
      <c r="ER159" s="89"/>
      <c r="ES159" s="89"/>
      <c r="ET159" s="89"/>
      <c r="EU159" s="89"/>
      <c r="EV159" s="89"/>
      <c r="EW159" s="89"/>
      <c r="EX159" s="89"/>
      <c r="EY159" s="89"/>
      <c r="EZ159" s="89"/>
      <c r="FA159" s="89"/>
      <c r="FB159" s="89"/>
      <c r="FC159" s="89"/>
      <c r="FD159" s="89"/>
      <c r="FE159" s="89"/>
      <c r="FF159" s="89"/>
      <c r="FG159" s="89"/>
      <c r="FH159" s="89"/>
      <c r="FI159" s="89"/>
      <c r="FJ159" s="89"/>
      <c r="FK159" s="89"/>
      <c r="FL159" s="89"/>
      <c r="FM159" s="89"/>
      <c r="FN159" s="89"/>
      <c r="FO159" s="89"/>
      <c r="FP159" s="89"/>
      <c r="FQ159" s="89"/>
      <c r="FR159" s="89"/>
      <c r="FS159" s="89"/>
      <c r="FT159" s="89"/>
      <c r="FU159" s="89"/>
      <c r="FV159" s="89"/>
      <c r="FW159" s="89"/>
      <c r="FX159" s="89"/>
      <c r="FY159" s="89"/>
      <c r="FZ159" s="89"/>
      <c r="GA159" s="89"/>
      <c r="GB159" s="89"/>
      <c r="GC159" s="89"/>
      <c r="GD159" s="89"/>
      <c r="GE159" s="89"/>
      <c r="GF159" s="89"/>
      <c r="GG159" s="89"/>
      <c r="GH159" s="89"/>
      <c r="GI159" s="89"/>
      <c r="GJ159" s="89"/>
      <c r="GK159" s="89"/>
      <c r="GL159" s="89"/>
      <c r="GM159" s="89"/>
      <c r="GN159" s="89"/>
      <c r="GO159" s="89"/>
      <c r="GP159" s="89"/>
      <c r="GQ159" s="89"/>
      <c r="GR159" s="89"/>
      <c r="GS159" s="89"/>
    </row>
    <row r="160" spans="1:201" s="96" customFormat="1" x14ac:dyDescent="0.85">
      <c r="A160" s="2"/>
      <c r="B160" s="95"/>
      <c r="C160" s="137"/>
      <c r="D160" s="137"/>
      <c r="E160" s="137"/>
      <c r="F160" s="146"/>
      <c r="G160" s="137"/>
      <c r="H160" s="137"/>
      <c r="I160" s="137"/>
      <c r="J160" s="144"/>
      <c r="K160" s="97"/>
      <c r="L160" s="97"/>
      <c r="M160" s="97"/>
      <c r="N160" s="97"/>
      <c r="O160" s="97"/>
      <c r="P160" s="97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  <c r="EI160" s="89"/>
      <c r="EJ160" s="89"/>
      <c r="EK160" s="89"/>
      <c r="EL160" s="89"/>
      <c r="EM160" s="89"/>
      <c r="EN160" s="89"/>
      <c r="EO160" s="89"/>
      <c r="EP160" s="89"/>
      <c r="EQ160" s="89"/>
      <c r="ER160" s="89"/>
      <c r="ES160" s="89"/>
      <c r="ET160" s="89"/>
      <c r="EU160" s="89"/>
      <c r="EV160" s="89"/>
      <c r="EW160" s="89"/>
      <c r="EX160" s="89"/>
      <c r="EY160" s="89"/>
      <c r="EZ160" s="89"/>
      <c r="FA160" s="89"/>
      <c r="FB160" s="89"/>
      <c r="FC160" s="89"/>
      <c r="FD160" s="89"/>
      <c r="FE160" s="89"/>
      <c r="FF160" s="89"/>
      <c r="FG160" s="89"/>
      <c r="FH160" s="89"/>
      <c r="FI160" s="89"/>
      <c r="FJ160" s="89"/>
      <c r="FK160" s="89"/>
      <c r="FL160" s="89"/>
      <c r="FM160" s="89"/>
      <c r="FN160" s="89"/>
      <c r="FO160" s="89"/>
      <c r="FP160" s="89"/>
      <c r="FQ160" s="89"/>
      <c r="FR160" s="89"/>
      <c r="FS160" s="89"/>
      <c r="FT160" s="89"/>
      <c r="FU160" s="89"/>
      <c r="FV160" s="89"/>
      <c r="FW160" s="89"/>
      <c r="FX160" s="89"/>
      <c r="FY160" s="89"/>
      <c r="FZ160" s="89"/>
      <c r="GA160" s="89"/>
      <c r="GB160" s="89"/>
      <c r="GC160" s="89"/>
      <c r="GD160" s="89"/>
      <c r="GE160" s="89"/>
      <c r="GF160" s="89"/>
      <c r="GG160" s="89"/>
      <c r="GH160" s="89"/>
      <c r="GI160" s="89"/>
      <c r="GJ160" s="89"/>
      <c r="GK160" s="89"/>
      <c r="GL160" s="89"/>
      <c r="GM160" s="89"/>
      <c r="GN160" s="89"/>
      <c r="GO160" s="89"/>
      <c r="GP160" s="89"/>
      <c r="GQ160" s="89"/>
      <c r="GR160" s="89"/>
      <c r="GS160" s="89"/>
    </row>
    <row r="161" spans="1:201" s="96" customFormat="1" x14ac:dyDescent="0.85">
      <c r="A161" s="2"/>
      <c r="B161" s="95"/>
      <c r="C161" s="137"/>
      <c r="D161" s="137"/>
      <c r="E161" s="137"/>
      <c r="F161" s="146"/>
      <c r="G161" s="137"/>
      <c r="H161" s="137"/>
      <c r="I161" s="137"/>
      <c r="J161" s="144"/>
      <c r="K161" s="97"/>
      <c r="L161" s="97"/>
      <c r="M161" s="97"/>
      <c r="N161" s="97"/>
      <c r="O161" s="97"/>
      <c r="P161" s="97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  <c r="EI161" s="89"/>
      <c r="EJ161" s="89"/>
      <c r="EK161" s="89"/>
      <c r="EL161" s="89"/>
      <c r="EM161" s="89"/>
      <c r="EN161" s="89"/>
      <c r="EO161" s="89"/>
      <c r="EP161" s="89"/>
      <c r="EQ161" s="89"/>
      <c r="ER161" s="89"/>
      <c r="ES161" s="89"/>
      <c r="ET161" s="89"/>
      <c r="EU161" s="89"/>
      <c r="EV161" s="89"/>
      <c r="EW161" s="89"/>
      <c r="EX161" s="89"/>
      <c r="EY161" s="89"/>
      <c r="EZ161" s="89"/>
      <c r="FA161" s="89"/>
      <c r="FB161" s="89"/>
      <c r="FC161" s="89"/>
      <c r="FD161" s="89"/>
      <c r="FE161" s="89"/>
      <c r="FF161" s="89"/>
      <c r="FG161" s="89"/>
      <c r="FH161" s="89"/>
      <c r="FI161" s="89"/>
      <c r="FJ161" s="89"/>
      <c r="FK161" s="89"/>
      <c r="FL161" s="89"/>
      <c r="FM161" s="89"/>
      <c r="FN161" s="89"/>
      <c r="FO161" s="89"/>
      <c r="FP161" s="89"/>
      <c r="FQ161" s="89"/>
      <c r="FR161" s="89"/>
      <c r="FS161" s="89"/>
      <c r="FT161" s="89"/>
      <c r="FU161" s="89"/>
      <c r="FV161" s="89"/>
      <c r="FW161" s="89"/>
      <c r="FX161" s="89"/>
      <c r="FY161" s="89"/>
      <c r="FZ161" s="89"/>
      <c r="GA161" s="89"/>
      <c r="GB161" s="89"/>
      <c r="GC161" s="89"/>
      <c r="GD161" s="89"/>
      <c r="GE161" s="89"/>
      <c r="GF161" s="89"/>
      <c r="GG161" s="89"/>
      <c r="GH161" s="89"/>
      <c r="GI161" s="89"/>
      <c r="GJ161" s="89"/>
      <c r="GK161" s="89"/>
      <c r="GL161" s="89"/>
      <c r="GM161" s="89"/>
      <c r="GN161" s="89"/>
      <c r="GO161" s="89"/>
      <c r="GP161" s="89"/>
      <c r="GQ161" s="89"/>
      <c r="GR161" s="89"/>
      <c r="GS161" s="89"/>
    </row>
    <row r="162" spans="1:201" s="96" customFormat="1" x14ac:dyDescent="0.85">
      <c r="A162" s="2"/>
      <c r="B162" s="95"/>
      <c r="C162" s="137"/>
      <c r="D162" s="137"/>
      <c r="E162" s="137"/>
      <c r="F162" s="146"/>
      <c r="G162" s="137"/>
      <c r="H162" s="137"/>
      <c r="I162" s="137"/>
      <c r="J162" s="144"/>
      <c r="K162" s="97"/>
      <c r="L162" s="97"/>
      <c r="M162" s="97"/>
      <c r="N162" s="97"/>
      <c r="O162" s="97"/>
      <c r="P162" s="97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  <c r="EI162" s="89"/>
      <c r="EJ162" s="89"/>
      <c r="EK162" s="89"/>
      <c r="EL162" s="89"/>
      <c r="EM162" s="89"/>
      <c r="EN162" s="89"/>
      <c r="EO162" s="89"/>
      <c r="EP162" s="89"/>
      <c r="EQ162" s="89"/>
      <c r="ER162" s="89"/>
      <c r="ES162" s="89"/>
      <c r="ET162" s="89"/>
      <c r="EU162" s="89"/>
      <c r="EV162" s="89"/>
      <c r="EW162" s="89"/>
      <c r="EX162" s="89"/>
      <c r="EY162" s="89"/>
      <c r="EZ162" s="89"/>
      <c r="FA162" s="89"/>
      <c r="FB162" s="89"/>
      <c r="FC162" s="89"/>
      <c r="FD162" s="89"/>
      <c r="FE162" s="89"/>
      <c r="FF162" s="89"/>
      <c r="FG162" s="89"/>
      <c r="FH162" s="89"/>
      <c r="FI162" s="89"/>
      <c r="FJ162" s="89"/>
      <c r="FK162" s="89"/>
      <c r="FL162" s="89"/>
      <c r="FM162" s="89"/>
      <c r="FN162" s="89"/>
      <c r="FO162" s="89"/>
      <c r="FP162" s="89"/>
      <c r="FQ162" s="89"/>
      <c r="FR162" s="89"/>
      <c r="FS162" s="89"/>
      <c r="FT162" s="89"/>
      <c r="FU162" s="89"/>
      <c r="FV162" s="89"/>
      <c r="FW162" s="89"/>
      <c r="FX162" s="89"/>
      <c r="FY162" s="89"/>
      <c r="FZ162" s="89"/>
      <c r="GA162" s="89"/>
      <c r="GB162" s="89"/>
      <c r="GC162" s="89"/>
      <c r="GD162" s="89"/>
      <c r="GE162" s="89"/>
      <c r="GF162" s="89"/>
      <c r="GG162" s="89"/>
      <c r="GH162" s="89"/>
      <c r="GI162" s="89"/>
      <c r="GJ162" s="89"/>
      <c r="GK162" s="89"/>
      <c r="GL162" s="89"/>
      <c r="GM162" s="89"/>
      <c r="GN162" s="89"/>
      <c r="GO162" s="89"/>
      <c r="GP162" s="89"/>
      <c r="GQ162" s="89"/>
      <c r="GR162" s="89"/>
      <c r="GS162" s="89"/>
    </row>
    <row r="163" spans="1:201" s="96" customFormat="1" x14ac:dyDescent="0.85">
      <c r="A163" s="2"/>
      <c r="B163" s="95"/>
      <c r="C163" s="137"/>
      <c r="D163" s="137"/>
      <c r="E163" s="137"/>
      <c r="F163" s="146"/>
      <c r="G163" s="137"/>
      <c r="H163" s="137"/>
      <c r="I163" s="137"/>
      <c r="J163" s="144"/>
      <c r="K163" s="97"/>
      <c r="L163" s="97"/>
      <c r="M163" s="97"/>
      <c r="N163" s="97"/>
      <c r="O163" s="97"/>
      <c r="P163" s="97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  <c r="EI163" s="89"/>
      <c r="EJ163" s="89"/>
      <c r="EK163" s="89"/>
      <c r="EL163" s="89"/>
      <c r="EM163" s="89"/>
      <c r="EN163" s="89"/>
      <c r="EO163" s="89"/>
      <c r="EP163" s="89"/>
      <c r="EQ163" s="89"/>
      <c r="ER163" s="89"/>
      <c r="ES163" s="89"/>
      <c r="ET163" s="89"/>
      <c r="EU163" s="89"/>
      <c r="EV163" s="89"/>
      <c r="EW163" s="89"/>
      <c r="EX163" s="89"/>
      <c r="EY163" s="89"/>
      <c r="EZ163" s="89"/>
      <c r="FA163" s="89"/>
      <c r="FB163" s="89"/>
      <c r="FC163" s="89"/>
      <c r="FD163" s="89"/>
      <c r="FE163" s="89"/>
      <c r="FF163" s="89"/>
      <c r="FG163" s="89"/>
      <c r="FH163" s="89"/>
      <c r="FI163" s="89"/>
      <c r="FJ163" s="89"/>
      <c r="FK163" s="89"/>
      <c r="FL163" s="89"/>
      <c r="FM163" s="89"/>
      <c r="FN163" s="89"/>
      <c r="FO163" s="89"/>
      <c r="FP163" s="89"/>
      <c r="FQ163" s="89"/>
      <c r="FR163" s="89"/>
      <c r="FS163" s="89"/>
      <c r="FT163" s="89"/>
      <c r="FU163" s="89"/>
      <c r="FV163" s="89"/>
      <c r="FW163" s="89"/>
      <c r="FX163" s="89"/>
      <c r="FY163" s="89"/>
      <c r="FZ163" s="89"/>
      <c r="GA163" s="89"/>
      <c r="GB163" s="89"/>
      <c r="GC163" s="89"/>
      <c r="GD163" s="89"/>
      <c r="GE163" s="89"/>
      <c r="GF163" s="89"/>
      <c r="GG163" s="89"/>
      <c r="GH163" s="89"/>
      <c r="GI163" s="89"/>
      <c r="GJ163" s="89"/>
      <c r="GK163" s="89"/>
      <c r="GL163" s="89"/>
      <c r="GM163" s="89"/>
      <c r="GN163" s="89"/>
      <c r="GO163" s="89"/>
      <c r="GP163" s="89"/>
      <c r="GQ163" s="89"/>
      <c r="GR163" s="89"/>
      <c r="GS163" s="89"/>
    </row>
    <row r="164" spans="1:201" s="96" customFormat="1" x14ac:dyDescent="0.85">
      <c r="A164" s="2"/>
      <c r="B164" s="95"/>
      <c r="C164" s="137"/>
      <c r="D164" s="137"/>
      <c r="E164" s="137"/>
      <c r="F164" s="146"/>
      <c r="G164" s="137"/>
      <c r="H164" s="137"/>
      <c r="I164" s="137"/>
      <c r="J164" s="144"/>
      <c r="K164" s="97"/>
      <c r="L164" s="97"/>
      <c r="M164" s="97"/>
      <c r="N164" s="97"/>
      <c r="O164" s="97"/>
      <c r="P164" s="97"/>
      <c r="DX164" s="89"/>
      <c r="DY164" s="89"/>
      <c r="DZ164" s="89"/>
      <c r="EA164" s="89"/>
      <c r="EB164" s="89"/>
      <c r="EC164" s="89"/>
      <c r="ED164" s="89"/>
      <c r="EE164" s="89"/>
      <c r="EF164" s="89"/>
      <c r="EG164" s="89"/>
      <c r="EH164" s="89"/>
      <c r="EI164" s="89"/>
      <c r="EJ164" s="89"/>
      <c r="EK164" s="89"/>
      <c r="EL164" s="89"/>
      <c r="EM164" s="89"/>
      <c r="EN164" s="89"/>
      <c r="EO164" s="89"/>
      <c r="EP164" s="89"/>
      <c r="EQ164" s="89"/>
      <c r="ER164" s="89"/>
      <c r="ES164" s="89"/>
      <c r="ET164" s="89"/>
      <c r="EU164" s="89"/>
      <c r="EV164" s="89"/>
      <c r="EW164" s="89"/>
      <c r="EX164" s="89"/>
      <c r="EY164" s="89"/>
      <c r="EZ164" s="89"/>
      <c r="FA164" s="89"/>
      <c r="FB164" s="89"/>
      <c r="FC164" s="89"/>
      <c r="FD164" s="89"/>
      <c r="FE164" s="89"/>
      <c r="FF164" s="89"/>
      <c r="FG164" s="89"/>
      <c r="FH164" s="89"/>
      <c r="FI164" s="89"/>
      <c r="FJ164" s="89"/>
      <c r="FK164" s="89"/>
      <c r="FL164" s="89"/>
      <c r="FM164" s="89"/>
      <c r="FN164" s="89"/>
      <c r="FO164" s="89"/>
      <c r="FP164" s="89"/>
      <c r="FQ164" s="89"/>
      <c r="FR164" s="89"/>
      <c r="FS164" s="89"/>
      <c r="FT164" s="89"/>
      <c r="FU164" s="89"/>
      <c r="FV164" s="89"/>
      <c r="FW164" s="89"/>
      <c r="FX164" s="89"/>
      <c r="FY164" s="89"/>
      <c r="FZ164" s="89"/>
      <c r="GA164" s="89"/>
      <c r="GB164" s="89"/>
      <c r="GC164" s="89"/>
      <c r="GD164" s="89"/>
      <c r="GE164" s="89"/>
      <c r="GF164" s="89"/>
      <c r="GG164" s="89"/>
      <c r="GH164" s="89"/>
      <c r="GI164" s="89"/>
      <c r="GJ164" s="89"/>
      <c r="GK164" s="89"/>
      <c r="GL164" s="89"/>
      <c r="GM164" s="89"/>
      <c r="GN164" s="89"/>
      <c r="GO164" s="89"/>
      <c r="GP164" s="89"/>
      <c r="GQ164" s="89"/>
      <c r="GR164" s="89"/>
      <c r="GS164" s="89"/>
    </row>
    <row r="165" spans="1:201" s="96" customFormat="1" x14ac:dyDescent="0.85">
      <c r="A165" s="2"/>
      <c r="B165" s="95"/>
      <c r="C165" s="137"/>
      <c r="D165" s="137"/>
      <c r="E165" s="137"/>
      <c r="F165" s="146"/>
      <c r="G165" s="137"/>
      <c r="H165" s="137"/>
      <c r="I165" s="137"/>
      <c r="J165" s="144"/>
      <c r="K165" s="97"/>
      <c r="L165" s="97"/>
      <c r="M165" s="97"/>
      <c r="N165" s="97"/>
      <c r="O165" s="97"/>
      <c r="P165" s="97"/>
      <c r="DX165" s="89"/>
      <c r="DY165" s="89"/>
      <c r="DZ165" s="89"/>
      <c r="EA165" s="89"/>
      <c r="EB165" s="89"/>
      <c r="EC165" s="89"/>
      <c r="ED165" s="89"/>
      <c r="EE165" s="89"/>
      <c r="EF165" s="89"/>
      <c r="EG165" s="89"/>
      <c r="EH165" s="89"/>
      <c r="EI165" s="89"/>
      <c r="EJ165" s="89"/>
      <c r="EK165" s="89"/>
      <c r="EL165" s="89"/>
      <c r="EM165" s="89"/>
      <c r="EN165" s="89"/>
      <c r="EO165" s="89"/>
      <c r="EP165" s="89"/>
      <c r="EQ165" s="89"/>
      <c r="ER165" s="89"/>
      <c r="ES165" s="89"/>
      <c r="ET165" s="89"/>
      <c r="EU165" s="89"/>
      <c r="EV165" s="89"/>
      <c r="EW165" s="89"/>
      <c r="EX165" s="89"/>
      <c r="EY165" s="89"/>
      <c r="EZ165" s="89"/>
      <c r="FA165" s="89"/>
      <c r="FB165" s="89"/>
      <c r="FC165" s="89"/>
      <c r="FD165" s="89"/>
      <c r="FE165" s="89"/>
      <c r="FF165" s="89"/>
      <c r="FG165" s="89"/>
      <c r="FH165" s="89"/>
      <c r="FI165" s="89"/>
      <c r="FJ165" s="89"/>
      <c r="FK165" s="89"/>
      <c r="FL165" s="89"/>
      <c r="FM165" s="89"/>
      <c r="FN165" s="89"/>
      <c r="FO165" s="89"/>
      <c r="FP165" s="89"/>
      <c r="FQ165" s="89"/>
      <c r="FR165" s="89"/>
      <c r="FS165" s="89"/>
      <c r="FT165" s="89"/>
      <c r="FU165" s="89"/>
      <c r="FV165" s="89"/>
      <c r="FW165" s="89"/>
      <c r="FX165" s="89"/>
      <c r="FY165" s="89"/>
      <c r="FZ165" s="89"/>
      <c r="GA165" s="89"/>
      <c r="GB165" s="89"/>
      <c r="GC165" s="89"/>
      <c r="GD165" s="89"/>
      <c r="GE165" s="89"/>
      <c r="GF165" s="89"/>
      <c r="GG165" s="89"/>
      <c r="GH165" s="89"/>
      <c r="GI165" s="89"/>
      <c r="GJ165" s="89"/>
      <c r="GK165" s="89"/>
      <c r="GL165" s="89"/>
      <c r="GM165" s="89"/>
      <c r="GN165" s="89"/>
      <c r="GO165" s="89"/>
      <c r="GP165" s="89"/>
      <c r="GQ165" s="89"/>
      <c r="GR165" s="89"/>
      <c r="GS165" s="89"/>
    </row>
    <row r="166" spans="1:201" s="96" customFormat="1" x14ac:dyDescent="0.85">
      <c r="A166" s="2"/>
      <c r="B166" s="95"/>
      <c r="C166" s="137"/>
      <c r="D166" s="137"/>
      <c r="E166" s="137"/>
      <c r="F166" s="146"/>
      <c r="G166" s="137"/>
      <c r="H166" s="137"/>
      <c r="I166" s="137"/>
      <c r="J166" s="144"/>
      <c r="K166" s="97"/>
      <c r="L166" s="97"/>
      <c r="M166" s="97"/>
      <c r="N166" s="97"/>
      <c r="O166" s="97"/>
      <c r="P166" s="97"/>
      <c r="DX166" s="89"/>
      <c r="DY166" s="89"/>
      <c r="DZ166" s="89"/>
      <c r="EA166" s="89"/>
      <c r="EB166" s="89"/>
      <c r="EC166" s="89"/>
      <c r="ED166" s="89"/>
      <c r="EE166" s="89"/>
      <c r="EF166" s="89"/>
      <c r="EG166" s="89"/>
      <c r="EH166" s="89"/>
      <c r="EI166" s="89"/>
      <c r="EJ166" s="89"/>
      <c r="EK166" s="89"/>
      <c r="EL166" s="89"/>
      <c r="EM166" s="89"/>
      <c r="EN166" s="89"/>
      <c r="EO166" s="89"/>
      <c r="EP166" s="89"/>
      <c r="EQ166" s="89"/>
      <c r="ER166" s="89"/>
      <c r="ES166" s="89"/>
      <c r="ET166" s="89"/>
      <c r="EU166" s="89"/>
      <c r="EV166" s="89"/>
      <c r="EW166" s="89"/>
      <c r="EX166" s="89"/>
      <c r="EY166" s="89"/>
      <c r="EZ166" s="89"/>
      <c r="FA166" s="89"/>
      <c r="FB166" s="89"/>
      <c r="FC166" s="89"/>
      <c r="FD166" s="89"/>
      <c r="FE166" s="89"/>
      <c r="FF166" s="89"/>
      <c r="FG166" s="89"/>
      <c r="FH166" s="89"/>
      <c r="FI166" s="89"/>
      <c r="FJ166" s="89"/>
      <c r="FK166" s="89"/>
      <c r="FL166" s="89"/>
      <c r="FM166" s="89"/>
      <c r="FN166" s="89"/>
      <c r="FO166" s="89"/>
      <c r="FP166" s="89"/>
      <c r="FQ166" s="89"/>
      <c r="FR166" s="89"/>
      <c r="FS166" s="89"/>
      <c r="FT166" s="89"/>
      <c r="FU166" s="89"/>
      <c r="FV166" s="89"/>
      <c r="FW166" s="89"/>
      <c r="FX166" s="89"/>
      <c r="FY166" s="89"/>
      <c r="FZ166" s="89"/>
      <c r="GA166" s="89"/>
      <c r="GB166" s="89"/>
      <c r="GC166" s="89"/>
      <c r="GD166" s="89"/>
      <c r="GE166" s="89"/>
      <c r="GF166" s="89"/>
      <c r="GG166" s="89"/>
      <c r="GH166" s="89"/>
      <c r="GI166" s="89"/>
      <c r="GJ166" s="89"/>
      <c r="GK166" s="89"/>
      <c r="GL166" s="89"/>
      <c r="GM166" s="89"/>
      <c r="GN166" s="89"/>
      <c r="GO166" s="89"/>
      <c r="GP166" s="89"/>
      <c r="GQ166" s="89"/>
      <c r="GR166" s="89"/>
      <c r="GS166" s="89"/>
    </row>
    <row r="167" spans="1:201" s="96" customFormat="1" x14ac:dyDescent="0.85">
      <c r="A167" s="2"/>
      <c r="B167" s="95"/>
      <c r="C167" s="137"/>
      <c r="D167" s="137"/>
      <c r="E167" s="137"/>
      <c r="F167" s="146"/>
      <c r="G167" s="137"/>
      <c r="H167" s="137"/>
      <c r="I167" s="137"/>
      <c r="J167" s="144"/>
      <c r="K167" s="97"/>
      <c r="L167" s="97"/>
      <c r="M167" s="97"/>
      <c r="N167" s="97"/>
      <c r="O167" s="97"/>
      <c r="P167" s="97"/>
      <c r="DX167" s="89"/>
      <c r="DY167" s="89"/>
      <c r="DZ167" s="89"/>
      <c r="EA167" s="89"/>
      <c r="EB167" s="89"/>
      <c r="EC167" s="89"/>
      <c r="ED167" s="89"/>
      <c r="EE167" s="89"/>
      <c r="EF167" s="89"/>
      <c r="EG167" s="89"/>
      <c r="EH167" s="89"/>
      <c r="EI167" s="89"/>
      <c r="EJ167" s="89"/>
      <c r="EK167" s="89"/>
      <c r="EL167" s="89"/>
      <c r="EM167" s="89"/>
      <c r="EN167" s="89"/>
      <c r="EO167" s="89"/>
      <c r="EP167" s="89"/>
      <c r="EQ167" s="89"/>
      <c r="ER167" s="89"/>
      <c r="ES167" s="89"/>
      <c r="ET167" s="89"/>
      <c r="EU167" s="89"/>
      <c r="EV167" s="89"/>
      <c r="EW167" s="89"/>
      <c r="EX167" s="89"/>
      <c r="EY167" s="89"/>
      <c r="EZ167" s="89"/>
      <c r="FA167" s="89"/>
      <c r="FB167" s="89"/>
      <c r="FC167" s="89"/>
      <c r="FD167" s="89"/>
      <c r="FE167" s="89"/>
      <c r="FF167" s="89"/>
      <c r="FG167" s="89"/>
      <c r="FH167" s="89"/>
      <c r="FI167" s="89"/>
      <c r="FJ167" s="89"/>
      <c r="FK167" s="89"/>
      <c r="FL167" s="89"/>
      <c r="FM167" s="89"/>
      <c r="FN167" s="89"/>
      <c r="FO167" s="89"/>
      <c r="FP167" s="89"/>
      <c r="FQ167" s="89"/>
      <c r="FR167" s="89"/>
      <c r="FS167" s="89"/>
      <c r="FT167" s="89"/>
      <c r="FU167" s="89"/>
      <c r="FV167" s="89"/>
      <c r="FW167" s="89"/>
      <c r="FX167" s="89"/>
      <c r="FY167" s="89"/>
      <c r="FZ167" s="89"/>
      <c r="GA167" s="89"/>
      <c r="GB167" s="89"/>
      <c r="GC167" s="89"/>
      <c r="GD167" s="89"/>
      <c r="GE167" s="89"/>
      <c r="GF167" s="89"/>
      <c r="GG167" s="89"/>
      <c r="GH167" s="89"/>
      <c r="GI167" s="89"/>
      <c r="GJ167" s="89"/>
      <c r="GK167" s="89"/>
      <c r="GL167" s="89"/>
      <c r="GM167" s="89"/>
      <c r="GN167" s="89"/>
      <c r="GO167" s="89"/>
      <c r="GP167" s="89"/>
      <c r="GQ167" s="89"/>
      <c r="GR167" s="89"/>
      <c r="GS167" s="89"/>
    </row>
    <row r="168" spans="1:201" s="96" customFormat="1" x14ac:dyDescent="0.85">
      <c r="A168" s="2"/>
      <c r="B168" s="95"/>
      <c r="C168" s="137"/>
      <c r="D168" s="137"/>
      <c r="E168" s="137"/>
      <c r="F168" s="146"/>
      <c r="G168" s="137"/>
      <c r="H168" s="137"/>
      <c r="I168" s="137"/>
      <c r="J168" s="144"/>
      <c r="K168" s="97"/>
      <c r="L168" s="97"/>
      <c r="M168" s="97"/>
      <c r="N168" s="97"/>
      <c r="O168" s="97"/>
      <c r="P168" s="97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  <c r="EI168" s="89"/>
      <c r="EJ168" s="89"/>
      <c r="EK168" s="89"/>
      <c r="EL168" s="89"/>
      <c r="EM168" s="89"/>
      <c r="EN168" s="89"/>
      <c r="EO168" s="89"/>
      <c r="EP168" s="89"/>
      <c r="EQ168" s="89"/>
      <c r="ER168" s="89"/>
      <c r="ES168" s="89"/>
      <c r="ET168" s="89"/>
      <c r="EU168" s="89"/>
      <c r="EV168" s="89"/>
      <c r="EW168" s="89"/>
      <c r="EX168" s="89"/>
      <c r="EY168" s="89"/>
      <c r="EZ168" s="89"/>
      <c r="FA168" s="89"/>
      <c r="FB168" s="89"/>
      <c r="FC168" s="89"/>
      <c r="FD168" s="89"/>
      <c r="FE168" s="89"/>
      <c r="FF168" s="89"/>
      <c r="FG168" s="89"/>
      <c r="FH168" s="89"/>
      <c r="FI168" s="89"/>
      <c r="FJ168" s="89"/>
      <c r="FK168" s="89"/>
      <c r="FL168" s="89"/>
      <c r="FM168" s="89"/>
      <c r="FN168" s="89"/>
      <c r="FO168" s="89"/>
      <c r="FP168" s="89"/>
      <c r="FQ168" s="89"/>
      <c r="FR168" s="89"/>
      <c r="FS168" s="89"/>
      <c r="FT168" s="89"/>
      <c r="FU168" s="89"/>
      <c r="FV168" s="89"/>
      <c r="FW168" s="89"/>
      <c r="FX168" s="89"/>
      <c r="FY168" s="89"/>
      <c r="FZ168" s="89"/>
      <c r="GA168" s="89"/>
      <c r="GB168" s="89"/>
      <c r="GC168" s="89"/>
      <c r="GD168" s="89"/>
      <c r="GE168" s="89"/>
      <c r="GF168" s="89"/>
      <c r="GG168" s="89"/>
      <c r="GH168" s="89"/>
      <c r="GI168" s="89"/>
      <c r="GJ168" s="89"/>
      <c r="GK168" s="89"/>
      <c r="GL168" s="89"/>
      <c r="GM168" s="89"/>
      <c r="GN168" s="89"/>
      <c r="GO168" s="89"/>
      <c r="GP168" s="89"/>
      <c r="GQ168" s="89"/>
      <c r="GR168" s="89"/>
      <c r="GS168" s="89"/>
    </row>
    <row r="169" spans="1:201" s="96" customFormat="1" x14ac:dyDescent="0.85">
      <c r="A169" s="2"/>
      <c r="B169" s="95"/>
      <c r="C169" s="137"/>
      <c r="D169" s="137"/>
      <c r="E169" s="137"/>
      <c r="F169" s="146"/>
      <c r="G169" s="137"/>
      <c r="H169" s="137"/>
      <c r="I169" s="137"/>
      <c r="J169" s="144"/>
      <c r="K169" s="97"/>
      <c r="L169" s="97"/>
      <c r="M169" s="97"/>
      <c r="N169" s="97"/>
      <c r="O169" s="97"/>
      <c r="P169" s="97"/>
      <c r="DX169" s="89"/>
      <c r="DY169" s="89"/>
      <c r="DZ169" s="89"/>
      <c r="EA169" s="89"/>
      <c r="EB169" s="89"/>
      <c r="EC169" s="89"/>
      <c r="ED169" s="89"/>
      <c r="EE169" s="89"/>
      <c r="EF169" s="89"/>
      <c r="EG169" s="89"/>
      <c r="EH169" s="89"/>
      <c r="EI169" s="89"/>
      <c r="EJ169" s="89"/>
      <c r="EK169" s="89"/>
      <c r="EL169" s="89"/>
      <c r="EM169" s="89"/>
      <c r="EN169" s="89"/>
      <c r="EO169" s="89"/>
      <c r="EP169" s="89"/>
      <c r="EQ169" s="89"/>
      <c r="ER169" s="89"/>
      <c r="ES169" s="89"/>
      <c r="ET169" s="89"/>
      <c r="EU169" s="89"/>
      <c r="EV169" s="89"/>
      <c r="EW169" s="89"/>
      <c r="EX169" s="89"/>
      <c r="EY169" s="89"/>
      <c r="EZ169" s="89"/>
      <c r="FA169" s="89"/>
      <c r="FB169" s="89"/>
      <c r="FC169" s="89"/>
      <c r="FD169" s="89"/>
      <c r="FE169" s="89"/>
      <c r="FF169" s="89"/>
      <c r="FG169" s="89"/>
      <c r="FH169" s="89"/>
      <c r="FI169" s="89"/>
      <c r="FJ169" s="89"/>
      <c r="FK169" s="89"/>
      <c r="FL169" s="89"/>
      <c r="FM169" s="89"/>
      <c r="FN169" s="89"/>
      <c r="FO169" s="89"/>
      <c r="FP169" s="89"/>
      <c r="FQ169" s="89"/>
      <c r="FR169" s="89"/>
      <c r="FS169" s="89"/>
      <c r="FT169" s="89"/>
      <c r="FU169" s="89"/>
      <c r="FV169" s="89"/>
      <c r="FW169" s="89"/>
      <c r="FX169" s="89"/>
      <c r="FY169" s="89"/>
      <c r="FZ169" s="89"/>
      <c r="GA169" s="89"/>
      <c r="GB169" s="89"/>
      <c r="GC169" s="89"/>
      <c r="GD169" s="89"/>
      <c r="GE169" s="89"/>
      <c r="GF169" s="89"/>
      <c r="GG169" s="89"/>
      <c r="GH169" s="89"/>
      <c r="GI169" s="89"/>
      <c r="GJ169" s="89"/>
      <c r="GK169" s="89"/>
      <c r="GL169" s="89"/>
      <c r="GM169" s="89"/>
      <c r="GN169" s="89"/>
      <c r="GO169" s="89"/>
      <c r="GP169" s="89"/>
      <c r="GQ169" s="89"/>
      <c r="GR169" s="89"/>
      <c r="GS169" s="89"/>
    </row>
    <row r="170" spans="1:201" s="96" customFormat="1" x14ac:dyDescent="0.85">
      <c r="A170" s="2"/>
      <c r="B170" s="95"/>
      <c r="C170" s="137"/>
      <c r="D170" s="137"/>
      <c r="E170" s="137"/>
      <c r="F170" s="146"/>
      <c r="G170" s="137"/>
      <c r="H170" s="137"/>
      <c r="I170" s="137"/>
      <c r="J170" s="144"/>
      <c r="K170" s="97"/>
      <c r="L170" s="97"/>
      <c r="M170" s="97"/>
      <c r="N170" s="97"/>
      <c r="O170" s="97"/>
      <c r="P170" s="97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  <c r="EI170" s="89"/>
      <c r="EJ170" s="89"/>
      <c r="EK170" s="89"/>
      <c r="EL170" s="89"/>
      <c r="EM170" s="89"/>
      <c r="EN170" s="89"/>
      <c r="EO170" s="89"/>
      <c r="EP170" s="89"/>
      <c r="EQ170" s="89"/>
      <c r="ER170" s="89"/>
      <c r="ES170" s="89"/>
      <c r="ET170" s="89"/>
      <c r="EU170" s="89"/>
      <c r="EV170" s="89"/>
      <c r="EW170" s="89"/>
      <c r="EX170" s="89"/>
      <c r="EY170" s="89"/>
      <c r="EZ170" s="89"/>
      <c r="FA170" s="89"/>
      <c r="FB170" s="89"/>
      <c r="FC170" s="89"/>
      <c r="FD170" s="89"/>
      <c r="FE170" s="89"/>
      <c r="FF170" s="89"/>
      <c r="FG170" s="89"/>
      <c r="FH170" s="89"/>
      <c r="FI170" s="89"/>
      <c r="FJ170" s="89"/>
      <c r="FK170" s="89"/>
      <c r="FL170" s="89"/>
      <c r="FM170" s="89"/>
      <c r="FN170" s="89"/>
      <c r="FO170" s="89"/>
      <c r="FP170" s="89"/>
      <c r="FQ170" s="89"/>
      <c r="FR170" s="89"/>
      <c r="FS170" s="89"/>
      <c r="FT170" s="89"/>
      <c r="FU170" s="89"/>
      <c r="FV170" s="89"/>
      <c r="FW170" s="89"/>
      <c r="FX170" s="89"/>
      <c r="FY170" s="89"/>
      <c r="FZ170" s="89"/>
      <c r="GA170" s="89"/>
      <c r="GB170" s="89"/>
      <c r="GC170" s="89"/>
      <c r="GD170" s="89"/>
      <c r="GE170" s="89"/>
      <c r="GF170" s="89"/>
      <c r="GG170" s="89"/>
      <c r="GH170" s="89"/>
      <c r="GI170" s="89"/>
      <c r="GJ170" s="89"/>
      <c r="GK170" s="89"/>
      <c r="GL170" s="89"/>
      <c r="GM170" s="89"/>
      <c r="GN170" s="89"/>
      <c r="GO170" s="89"/>
      <c r="GP170" s="89"/>
      <c r="GQ170" s="89"/>
      <c r="GR170" s="89"/>
      <c r="GS170" s="89"/>
    </row>
    <row r="171" spans="1:201" s="96" customFormat="1" x14ac:dyDescent="0.85">
      <c r="A171" s="2"/>
      <c r="B171" s="95"/>
      <c r="C171" s="137"/>
      <c r="D171" s="137"/>
      <c r="E171" s="137"/>
      <c r="F171" s="146"/>
      <c r="G171" s="137"/>
      <c r="H171" s="137"/>
      <c r="I171" s="137"/>
      <c r="J171" s="144"/>
      <c r="K171" s="97"/>
      <c r="L171" s="97"/>
      <c r="M171" s="97"/>
      <c r="N171" s="97"/>
      <c r="O171" s="97"/>
      <c r="P171" s="97"/>
      <c r="DX171" s="89"/>
      <c r="DY171" s="89"/>
      <c r="DZ171" s="89"/>
      <c r="EA171" s="89"/>
      <c r="EB171" s="89"/>
      <c r="EC171" s="89"/>
      <c r="ED171" s="89"/>
      <c r="EE171" s="89"/>
      <c r="EF171" s="89"/>
      <c r="EG171" s="89"/>
      <c r="EH171" s="89"/>
      <c r="EI171" s="89"/>
      <c r="EJ171" s="89"/>
      <c r="EK171" s="89"/>
      <c r="EL171" s="89"/>
      <c r="EM171" s="89"/>
      <c r="EN171" s="89"/>
      <c r="EO171" s="89"/>
      <c r="EP171" s="89"/>
      <c r="EQ171" s="89"/>
      <c r="ER171" s="89"/>
      <c r="ES171" s="89"/>
      <c r="ET171" s="89"/>
      <c r="EU171" s="89"/>
      <c r="EV171" s="89"/>
      <c r="EW171" s="89"/>
      <c r="EX171" s="89"/>
      <c r="EY171" s="89"/>
      <c r="EZ171" s="89"/>
      <c r="FA171" s="89"/>
      <c r="FB171" s="89"/>
      <c r="FC171" s="89"/>
      <c r="FD171" s="89"/>
      <c r="FE171" s="89"/>
      <c r="FF171" s="89"/>
      <c r="FG171" s="89"/>
      <c r="FH171" s="89"/>
      <c r="FI171" s="89"/>
      <c r="FJ171" s="89"/>
      <c r="FK171" s="89"/>
      <c r="FL171" s="89"/>
      <c r="FM171" s="89"/>
      <c r="FN171" s="89"/>
      <c r="FO171" s="89"/>
      <c r="FP171" s="89"/>
      <c r="FQ171" s="89"/>
      <c r="FR171" s="89"/>
      <c r="FS171" s="89"/>
      <c r="FT171" s="89"/>
      <c r="FU171" s="89"/>
      <c r="FV171" s="89"/>
      <c r="FW171" s="89"/>
      <c r="FX171" s="89"/>
      <c r="FY171" s="89"/>
      <c r="FZ171" s="89"/>
      <c r="GA171" s="89"/>
      <c r="GB171" s="89"/>
      <c r="GC171" s="89"/>
      <c r="GD171" s="89"/>
      <c r="GE171" s="89"/>
      <c r="GF171" s="89"/>
      <c r="GG171" s="89"/>
      <c r="GH171" s="89"/>
      <c r="GI171" s="89"/>
      <c r="GJ171" s="89"/>
      <c r="GK171" s="89"/>
      <c r="GL171" s="89"/>
      <c r="GM171" s="89"/>
      <c r="GN171" s="89"/>
      <c r="GO171" s="89"/>
      <c r="GP171" s="89"/>
      <c r="GQ171" s="89"/>
      <c r="GR171" s="89"/>
      <c r="GS171" s="89"/>
    </row>
    <row r="172" spans="1:201" s="96" customFormat="1" x14ac:dyDescent="0.85">
      <c r="A172" s="2"/>
      <c r="B172" s="95"/>
      <c r="C172" s="137"/>
      <c r="D172" s="137"/>
      <c r="E172" s="137"/>
      <c r="F172" s="146"/>
      <c r="G172" s="137"/>
      <c r="H172" s="137"/>
      <c r="I172" s="137"/>
      <c r="J172" s="144"/>
      <c r="K172" s="97"/>
      <c r="L172" s="97"/>
      <c r="M172" s="97"/>
      <c r="N172" s="97"/>
      <c r="O172" s="97"/>
      <c r="P172" s="97"/>
      <c r="DX172" s="89"/>
      <c r="DY172" s="89"/>
      <c r="DZ172" s="89"/>
      <c r="EA172" s="89"/>
      <c r="EB172" s="89"/>
      <c r="EC172" s="89"/>
      <c r="ED172" s="89"/>
      <c r="EE172" s="89"/>
      <c r="EF172" s="89"/>
      <c r="EG172" s="89"/>
      <c r="EH172" s="89"/>
      <c r="EI172" s="89"/>
      <c r="EJ172" s="89"/>
      <c r="EK172" s="89"/>
      <c r="EL172" s="89"/>
      <c r="EM172" s="89"/>
      <c r="EN172" s="89"/>
      <c r="EO172" s="89"/>
      <c r="EP172" s="89"/>
      <c r="EQ172" s="89"/>
      <c r="ER172" s="89"/>
      <c r="ES172" s="89"/>
      <c r="ET172" s="89"/>
      <c r="EU172" s="89"/>
      <c r="EV172" s="89"/>
      <c r="EW172" s="89"/>
      <c r="EX172" s="89"/>
      <c r="EY172" s="89"/>
      <c r="EZ172" s="89"/>
      <c r="FA172" s="89"/>
      <c r="FB172" s="89"/>
      <c r="FC172" s="89"/>
      <c r="FD172" s="89"/>
      <c r="FE172" s="89"/>
      <c r="FF172" s="89"/>
      <c r="FG172" s="89"/>
      <c r="FH172" s="89"/>
      <c r="FI172" s="89"/>
      <c r="FJ172" s="89"/>
      <c r="FK172" s="89"/>
      <c r="FL172" s="89"/>
      <c r="FM172" s="89"/>
      <c r="FN172" s="89"/>
      <c r="FO172" s="89"/>
      <c r="FP172" s="89"/>
      <c r="FQ172" s="89"/>
      <c r="FR172" s="89"/>
      <c r="FS172" s="89"/>
      <c r="FT172" s="89"/>
      <c r="FU172" s="89"/>
      <c r="FV172" s="89"/>
      <c r="FW172" s="89"/>
      <c r="FX172" s="89"/>
      <c r="FY172" s="89"/>
      <c r="FZ172" s="89"/>
      <c r="GA172" s="89"/>
      <c r="GB172" s="89"/>
      <c r="GC172" s="89"/>
      <c r="GD172" s="89"/>
      <c r="GE172" s="89"/>
      <c r="GF172" s="89"/>
      <c r="GG172" s="89"/>
      <c r="GH172" s="89"/>
      <c r="GI172" s="89"/>
      <c r="GJ172" s="89"/>
      <c r="GK172" s="89"/>
      <c r="GL172" s="89"/>
      <c r="GM172" s="89"/>
      <c r="GN172" s="89"/>
      <c r="GO172" s="89"/>
      <c r="GP172" s="89"/>
      <c r="GQ172" s="89"/>
      <c r="GR172" s="89"/>
      <c r="GS172" s="89"/>
    </row>
    <row r="173" spans="1:201" s="96" customFormat="1" x14ac:dyDescent="0.85">
      <c r="A173" s="2"/>
      <c r="B173" s="95"/>
      <c r="C173" s="137"/>
      <c r="D173" s="137"/>
      <c r="E173" s="137"/>
      <c r="F173" s="146"/>
      <c r="G173" s="137"/>
      <c r="H173" s="137"/>
      <c r="I173" s="137"/>
      <c r="J173" s="144"/>
      <c r="K173" s="97"/>
      <c r="L173" s="97"/>
      <c r="M173" s="97"/>
      <c r="N173" s="97"/>
      <c r="O173" s="97"/>
      <c r="P173" s="97"/>
      <c r="DX173" s="89"/>
      <c r="DY173" s="89"/>
      <c r="DZ173" s="89"/>
      <c r="EA173" s="89"/>
      <c r="EB173" s="89"/>
      <c r="EC173" s="89"/>
      <c r="ED173" s="89"/>
      <c r="EE173" s="89"/>
      <c r="EF173" s="89"/>
      <c r="EG173" s="89"/>
      <c r="EH173" s="89"/>
      <c r="EI173" s="89"/>
      <c r="EJ173" s="89"/>
      <c r="EK173" s="89"/>
      <c r="EL173" s="89"/>
      <c r="EM173" s="89"/>
      <c r="EN173" s="89"/>
      <c r="EO173" s="89"/>
      <c r="EP173" s="89"/>
      <c r="EQ173" s="89"/>
      <c r="ER173" s="89"/>
      <c r="ES173" s="89"/>
      <c r="ET173" s="89"/>
      <c r="EU173" s="89"/>
      <c r="EV173" s="89"/>
      <c r="EW173" s="89"/>
      <c r="EX173" s="89"/>
      <c r="EY173" s="89"/>
      <c r="EZ173" s="89"/>
      <c r="FA173" s="89"/>
      <c r="FB173" s="89"/>
      <c r="FC173" s="89"/>
      <c r="FD173" s="89"/>
      <c r="FE173" s="89"/>
      <c r="FF173" s="89"/>
      <c r="FG173" s="89"/>
      <c r="FH173" s="89"/>
      <c r="FI173" s="89"/>
      <c r="FJ173" s="89"/>
      <c r="FK173" s="89"/>
      <c r="FL173" s="89"/>
      <c r="FM173" s="89"/>
      <c r="FN173" s="89"/>
      <c r="FO173" s="89"/>
      <c r="FP173" s="89"/>
      <c r="FQ173" s="89"/>
      <c r="FR173" s="89"/>
      <c r="FS173" s="89"/>
      <c r="FT173" s="89"/>
      <c r="FU173" s="89"/>
      <c r="FV173" s="89"/>
      <c r="FW173" s="89"/>
      <c r="FX173" s="89"/>
      <c r="FY173" s="89"/>
      <c r="FZ173" s="89"/>
      <c r="GA173" s="89"/>
      <c r="GB173" s="89"/>
      <c r="GC173" s="89"/>
      <c r="GD173" s="89"/>
      <c r="GE173" s="89"/>
      <c r="GF173" s="89"/>
      <c r="GG173" s="89"/>
      <c r="GH173" s="89"/>
      <c r="GI173" s="89"/>
      <c r="GJ173" s="89"/>
      <c r="GK173" s="89"/>
      <c r="GL173" s="89"/>
      <c r="GM173" s="89"/>
      <c r="GN173" s="89"/>
      <c r="GO173" s="89"/>
      <c r="GP173" s="89"/>
      <c r="GQ173" s="89"/>
      <c r="GR173" s="89"/>
      <c r="GS173" s="89"/>
    </row>
    <row r="174" spans="1:201" s="96" customFormat="1" x14ac:dyDescent="0.85">
      <c r="A174" s="2"/>
      <c r="B174" s="95"/>
      <c r="C174" s="137"/>
      <c r="D174" s="137"/>
      <c r="E174" s="137"/>
      <c r="F174" s="146"/>
      <c r="G174" s="137"/>
      <c r="H174" s="137"/>
      <c r="I174" s="137"/>
      <c r="J174" s="144"/>
      <c r="K174" s="97"/>
      <c r="L174" s="97"/>
      <c r="M174" s="97"/>
      <c r="N174" s="97"/>
      <c r="O174" s="97"/>
      <c r="P174" s="97"/>
      <c r="DX174" s="89"/>
      <c r="DY174" s="89"/>
      <c r="DZ174" s="89"/>
      <c r="EA174" s="89"/>
      <c r="EB174" s="89"/>
      <c r="EC174" s="89"/>
      <c r="ED174" s="89"/>
      <c r="EE174" s="89"/>
      <c r="EF174" s="89"/>
      <c r="EG174" s="89"/>
      <c r="EH174" s="89"/>
      <c r="EI174" s="89"/>
      <c r="EJ174" s="89"/>
      <c r="EK174" s="89"/>
      <c r="EL174" s="89"/>
      <c r="EM174" s="89"/>
      <c r="EN174" s="89"/>
      <c r="EO174" s="89"/>
      <c r="EP174" s="89"/>
      <c r="EQ174" s="89"/>
      <c r="ER174" s="89"/>
      <c r="ES174" s="89"/>
      <c r="ET174" s="89"/>
      <c r="EU174" s="89"/>
      <c r="EV174" s="89"/>
      <c r="EW174" s="89"/>
      <c r="EX174" s="89"/>
      <c r="EY174" s="89"/>
      <c r="EZ174" s="89"/>
      <c r="FA174" s="89"/>
      <c r="FB174" s="89"/>
      <c r="FC174" s="89"/>
      <c r="FD174" s="89"/>
      <c r="FE174" s="89"/>
      <c r="FF174" s="89"/>
      <c r="FG174" s="89"/>
      <c r="FH174" s="89"/>
      <c r="FI174" s="89"/>
      <c r="FJ174" s="89"/>
      <c r="FK174" s="89"/>
      <c r="FL174" s="89"/>
      <c r="FM174" s="89"/>
      <c r="FN174" s="89"/>
      <c r="FO174" s="89"/>
      <c r="FP174" s="89"/>
      <c r="FQ174" s="89"/>
      <c r="FR174" s="89"/>
      <c r="FS174" s="89"/>
      <c r="FT174" s="89"/>
      <c r="FU174" s="89"/>
      <c r="FV174" s="89"/>
      <c r="FW174" s="89"/>
      <c r="FX174" s="89"/>
      <c r="FY174" s="89"/>
      <c r="FZ174" s="89"/>
      <c r="GA174" s="89"/>
      <c r="GB174" s="89"/>
      <c r="GC174" s="89"/>
      <c r="GD174" s="89"/>
      <c r="GE174" s="89"/>
      <c r="GF174" s="89"/>
      <c r="GG174" s="89"/>
      <c r="GH174" s="89"/>
      <c r="GI174" s="89"/>
      <c r="GJ174" s="89"/>
      <c r="GK174" s="89"/>
      <c r="GL174" s="89"/>
      <c r="GM174" s="89"/>
      <c r="GN174" s="89"/>
      <c r="GO174" s="89"/>
      <c r="GP174" s="89"/>
      <c r="GQ174" s="89"/>
      <c r="GR174" s="89"/>
      <c r="GS174" s="89"/>
    </row>
    <row r="175" spans="1:201" s="96" customFormat="1" x14ac:dyDescent="0.85">
      <c r="A175" s="2"/>
      <c r="B175" s="95"/>
      <c r="C175" s="137"/>
      <c r="D175" s="137"/>
      <c r="E175" s="137"/>
      <c r="F175" s="146"/>
      <c r="G175" s="137"/>
      <c r="H175" s="137"/>
      <c r="I175" s="137"/>
      <c r="J175" s="144"/>
      <c r="K175" s="97"/>
      <c r="L175" s="97"/>
      <c r="M175" s="97"/>
      <c r="N175" s="97"/>
      <c r="O175" s="97"/>
      <c r="P175" s="97"/>
      <c r="DX175" s="89"/>
      <c r="DY175" s="89"/>
      <c r="DZ175" s="89"/>
      <c r="EA175" s="89"/>
      <c r="EB175" s="89"/>
      <c r="EC175" s="89"/>
      <c r="ED175" s="89"/>
      <c r="EE175" s="89"/>
      <c r="EF175" s="89"/>
      <c r="EG175" s="89"/>
      <c r="EH175" s="89"/>
      <c r="EI175" s="89"/>
      <c r="EJ175" s="89"/>
      <c r="EK175" s="89"/>
      <c r="EL175" s="89"/>
      <c r="EM175" s="89"/>
      <c r="EN175" s="89"/>
      <c r="EO175" s="89"/>
      <c r="EP175" s="89"/>
      <c r="EQ175" s="89"/>
      <c r="ER175" s="89"/>
      <c r="ES175" s="89"/>
      <c r="ET175" s="89"/>
      <c r="EU175" s="89"/>
      <c r="EV175" s="89"/>
      <c r="EW175" s="89"/>
      <c r="EX175" s="89"/>
      <c r="EY175" s="89"/>
      <c r="EZ175" s="89"/>
      <c r="FA175" s="89"/>
      <c r="FB175" s="89"/>
      <c r="FC175" s="89"/>
      <c r="FD175" s="89"/>
      <c r="FE175" s="89"/>
      <c r="FF175" s="89"/>
      <c r="FG175" s="89"/>
      <c r="FH175" s="89"/>
      <c r="FI175" s="89"/>
      <c r="FJ175" s="89"/>
      <c r="FK175" s="89"/>
      <c r="FL175" s="89"/>
      <c r="FM175" s="89"/>
      <c r="FN175" s="89"/>
      <c r="FO175" s="89"/>
      <c r="FP175" s="89"/>
      <c r="FQ175" s="89"/>
      <c r="FR175" s="89"/>
      <c r="FS175" s="89"/>
      <c r="FT175" s="89"/>
      <c r="FU175" s="89"/>
      <c r="FV175" s="89"/>
      <c r="FW175" s="89"/>
      <c r="FX175" s="89"/>
      <c r="FY175" s="89"/>
      <c r="FZ175" s="89"/>
      <c r="GA175" s="89"/>
      <c r="GB175" s="89"/>
      <c r="GC175" s="89"/>
      <c r="GD175" s="89"/>
      <c r="GE175" s="89"/>
      <c r="GF175" s="89"/>
      <c r="GG175" s="89"/>
      <c r="GH175" s="89"/>
      <c r="GI175" s="89"/>
      <c r="GJ175" s="89"/>
      <c r="GK175" s="89"/>
      <c r="GL175" s="89"/>
      <c r="GM175" s="89"/>
      <c r="GN175" s="89"/>
      <c r="GO175" s="89"/>
      <c r="GP175" s="89"/>
      <c r="GQ175" s="89"/>
      <c r="GR175" s="89"/>
      <c r="GS175" s="89"/>
    </row>
    <row r="176" spans="1:201" s="96" customFormat="1" x14ac:dyDescent="0.85">
      <c r="A176" s="2"/>
      <c r="B176" s="95"/>
      <c r="C176" s="137"/>
      <c r="D176" s="137"/>
      <c r="E176" s="137"/>
      <c r="F176" s="146"/>
      <c r="G176" s="137"/>
      <c r="H176" s="137"/>
      <c r="I176" s="137"/>
      <c r="J176" s="144"/>
      <c r="K176" s="97"/>
      <c r="L176" s="97"/>
      <c r="M176" s="97"/>
      <c r="N176" s="97"/>
      <c r="O176" s="97"/>
      <c r="P176" s="97"/>
      <c r="DX176" s="89"/>
      <c r="DY176" s="89"/>
      <c r="DZ176" s="89"/>
      <c r="EA176" s="89"/>
      <c r="EB176" s="89"/>
      <c r="EC176" s="89"/>
      <c r="ED176" s="89"/>
      <c r="EE176" s="89"/>
      <c r="EF176" s="89"/>
      <c r="EG176" s="89"/>
      <c r="EH176" s="89"/>
      <c r="EI176" s="89"/>
      <c r="EJ176" s="89"/>
      <c r="EK176" s="89"/>
      <c r="EL176" s="89"/>
      <c r="EM176" s="89"/>
      <c r="EN176" s="89"/>
      <c r="EO176" s="89"/>
      <c r="EP176" s="89"/>
      <c r="EQ176" s="89"/>
      <c r="ER176" s="89"/>
      <c r="ES176" s="89"/>
      <c r="ET176" s="89"/>
      <c r="EU176" s="89"/>
      <c r="EV176" s="89"/>
      <c r="EW176" s="89"/>
      <c r="EX176" s="89"/>
      <c r="EY176" s="89"/>
      <c r="EZ176" s="89"/>
      <c r="FA176" s="89"/>
      <c r="FB176" s="89"/>
      <c r="FC176" s="89"/>
      <c r="FD176" s="89"/>
      <c r="FE176" s="89"/>
      <c r="FF176" s="89"/>
      <c r="FG176" s="89"/>
      <c r="FH176" s="89"/>
      <c r="FI176" s="89"/>
      <c r="FJ176" s="89"/>
      <c r="FK176" s="89"/>
      <c r="FL176" s="89"/>
      <c r="FM176" s="89"/>
      <c r="FN176" s="89"/>
      <c r="FO176" s="89"/>
      <c r="FP176" s="89"/>
      <c r="FQ176" s="89"/>
      <c r="FR176" s="89"/>
      <c r="FS176" s="89"/>
      <c r="FT176" s="89"/>
      <c r="FU176" s="89"/>
      <c r="FV176" s="89"/>
      <c r="FW176" s="89"/>
      <c r="FX176" s="89"/>
      <c r="FY176" s="89"/>
      <c r="FZ176" s="89"/>
      <c r="GA176" s="89"/>
      <c r="GB176" s="89"/>
      <c r="GC176" s="89"/>
      <c r="GD176" s="89"/>
      <c r="GE176" s="89"/>
      <c r="GF176" s="89"/>
      <c r="GG176" s="89"/>
      <c r="GH176" s="89"/>
      <c r="GI176" s="89"/>
      <c r="GJ176" s="89"/>
      <c r="GK176" s="89"/>
      <c r="GL176" s="89"/>
      <c r="GM176" s="89"/>
      <c r="GN176" s="89"/>
      <c r="GO176" s="89"/>
      <c r="GP176" s="89"/>
      <c r="GQ176" s="89"/>
      <c r="GR176" s="89"/>
      <c r="GS176" s="89"/>
    </row>
    <row r="177" spans="1:201" s="96" customFormat="1" x14ac:dyDescent="0.85">
      <c r="A177" s="2"/>
      <c r="B177" s="95"/>
      <c r="C177" s="137"/>
      <c r="D177" s="137"/>
      <c r="E177" s="137"/>
      <c r="F177" s="146"/>
      <c r="G177" s="137"/>
      <c r="H177" s="137"/>
      <c r="I177" s="137"/>
      <c r="J177" s="144"/>
      <c r="K177" s="97"/>
      <c r="L177" s="97"/>
      <c r="M177" s="97"/>
      <c r="N177" s="97"/>
      <c r="O177" s="97"/>
      <c r="P177" s="97"/>
      <c r="DX177" s="89"/>
      <c r="DY177" s="89"/>
      <c r="DZ177" s="89"/>
      <c r="EA177" s="89"/>
      <c r="EB177" s="89"/>
      <c r="EC177" s="89"/>
      <c r="ED177" s="89"/>
      <c r="EE177" s="89"/>
      <c r="EF177" s="89"/>
      <c r="EG177" s="89"/>
      <c r="EH177" s="89"/>
      <c r="EI177" s="89"/>
      <c r="EJ177" s="89"/>
      <c r="EK177" s="89"/>
      <c r="EL177" s="89"/>
      <c r="EM177" s="89"/>
      <c r="EN177" s="89"/>
      <c r="EO177" s="89"/>
      <c r="EP177" s="89"/>
      <c r="EQ177" s="89"/>
      <c r="ER177" s="89"/>
      <c r="ES177" s="89"/>
      <c r="ET177" s="89"/>
      <c r="EU177" s="89"/>
      <c r="EV177" s="89"/>
      <c r="EW177" s="89"/>
      <c r="EX177" s="89"/>
      <c r="EY177" s="89"/>
      <c r="EZ177" s="89"/>
      <c r="FA177" s="89"/>
      <c r="FB177" s="89"/>
      <c r="FC177" s="89"/>
      <c r="FD177" s="89"/>
      <c r="FE177" s="89"/>
      <c r="FF177" s="89"/>
      <c r="FG177" s="89"/>
      <c r="FH177" s="89"/>
      <c r="FI177" s="89"/>
      <c r="FJ177" s="89"/>
      <c r="FK177" s="89"/>
      <c r="FL177" s="89"/>
      <c r="FM177" s="89"/>
      <c r="FN177" s="89"/>
      <c r="FO177" s="89"/>
      <c r="FP177" s="89"/>
      <c r="FQ177" s="89"/>
      <c r="FR177" s="89"/>
      <c r="FS177" s="89"/>
      <c r="FT177" s="89"/>
      <c r="FU177" s="89"/>
      <c r="FV177" s="89"/>
      <c r="FW177" s="89"/>
      <c r="FX177" s="89"/>
      <c r="FY177" s="89"/>
      <c r="FZ177" s="89"/>
      <c r="GA177" s="89"/>
      <c r="GB177" s="89"/>
      <c r="GC177" s="89"/>
      <c r="GD177" s="89"/>
      <c r="GE177" s="89"/>
      <c r="GF177" s="89"/>
      <c r="GG177" s="89"/>
      <c r="GH177" s="89"/>
      <c r="GI177" s="89"/>
      <c r="GJ177" s="89"/>
      <c r="GK177" s="89"/>
      <c r="GL177" s="89"/>
      <c r="GM177" s="89"/>
      <c r="GN177" s="89"/>
      <c r="GO177" s="89"/>
      <c r="GP177" s="89"/>
      <c r="GQ177" s="89"/>
      <c r="GR177" s="89"/>
      <c r="GS177" s="89"/>
    </row>
    <row r="178" spans="1:201" s="96" customFormat="1" x14ac:dyDescent="0.85">
      <c r="A178" s="2"/>
      <c r="B178" s="95"/>
      <c r="C178" s="137"/>
      <c r="D178" s="137"/>
      <c r="E178" s="137"/>
      <c r="F178" s="146"/>
      <c r="G178" s="137"/>
      <c r="H178" s="137"/>
      <c r="I178" s="137"/>
      <c r="J178" s="144"/>
      <c r="K178" s="97"/>
      <c r="L178" s="97"/>
      <c r="M178" s="97"/>
      <c r="N178" s="97"/>
      <c r="O178" s="97"/>
      <c r="P178" s="97"/>
      <c r="DX178" s="89"/>
      <c r="DY178" s="89"/>
      <c r="DZ178" s="89"/>
      <c r="EA178" s="89"/>
      <c r="EB178" s="89"/>
      <c r="EC178" s="89"/>
      <c r="ED178" s="89"/>
      <c r="EE178" s="89"/>
      <c r="EF178" s="89"/>
      <c r="EG178" s="89"/>
      <c r="EH178" s="89"/>
      <c r="EI178" s="89"/>
      <c r="EJ178" s="89"/>
      <c r="EK178" s="89"/>
      <c r="EL178" s="89"/>
      <c r="EM178" s="89"/>
      <c r="EN178" s="89"/>
      <c r="EO178" s="89"/>
      <c r="EP178" s="89"/>
      <c r="EQ178" s="89"/>
      <c r="ER178" s="89"/>
      <c r="ES178" s="89"/>
      <c r="ET178" s="89"/>
      <c r="EU178" s="89"/>
      <c r="EV178" s="89"/>
      <c r="EW178" s="89"/>
      <c r="EX178" s="89"/>
      <c r="EY178" s="89"/>
      <c r="EZ178" s="89"/>
      <c r="FA178" s="89"/>
      <c r="FB178" s="89"/>
      <c r="FC178" s="89"/>
      <c r="FD178" s="89"/>
      <c r="FE178" s="89"/>
      <c r="FF178" s="89"/>
      <c r="FG178" s="89"/>
      <c r="FH178" s="89"/>
      <c r="FI178" s="89"/>
      <c r="FJ178" s="89"/>
      <c r="FK178" s="89"/>
      <c r="FL178" s="89"/>
      <c r="FM178" s="89"/>
      <c r="FN178" s="89"/>
      <c r="FO178" s="89"/>
      <c r="FP178" s="89"/>
      <c r="FQ178" s="89"/>
      <c r="FR178" s="89"/>
      <c r="FS178" s="89"/>
      <c r="FT178" s="89"/>
      <c r="FU178" s="89"/>
      <c r="FV178" s="89"/>
      <c r="FW178" s="89"/>
      <c r="FX178" s="89"/>
      <c r="FY178" s="89"/>
      <c r="FZ178" s="89"/>
      <c r="GA178" s="89"/>
      <c r="GB178" s="89"/>
      <c r="GC178" s="89"/>
      <c r="GD178" s="89"/>
      <c r="GE178" s="89"/>
      <c r="GF178" s="89"/>
      <c r="GG178" s="89"/>
      <c r="GH178" s="89"/>
      <c r="GI178" s="89"/>
      <c r="GJ178" s="89"/>
      <c r="GK178" s="89"/>
      <c r="GL178" s="89"/>
      <c r="GM178" s="89"/>
      <c r="GN178" s="89"/>
      <c r="GO178" s="89"/>
      <c r="GP178" s="89"/>
      <c r="GQ178" s="89"/>
      <c r="GR178" s="89"/>
      <c r="GS178" s="89"/>
    </row>
    <row r="179" spans="1:201" s="96" customFormat="1" x14ac:dyDescent="0.85">
      <c r="A179" s="2"/>
      <c r="B179" s="95"/>
      <c r="C179" s="137"/>
      <c r="D179" s="137"/>
      <c r="E179" s="137"/>
      <c r="F179" s="146"/>
      <c r="G179" s="137"/>
      <c r="H179" s="137"/>
      <c r="I179" s="137"/>
      <c r="J179" s="144"/>
      <c r="K179" s="97"/>
      <c r="L179" s="97"/>
      <c r="M179" s="97"/>
      <c r="N179" s="97"/>
      <c r="O179" s="97"/>
      <c r="P179" s="97"/>
      <c r="DX179" s="89"/>
      <c r="DY179" s="89"/>
      <c r="DZ179" s="89"/>
      <c r="EA179" s="89"/>
      <c r="EB179" s="89"/>
      <c r="EC179" s="89"/>
      <c r="ED179" s="89"/>
      <c r="EE179" s="89"/>
      <c r="EF179" s="89"/>
      <c r="EG179" s="89"/>
      <c r="EH179" s="89"/>
      <c r="EI179" s="89"/>
      <c r="EJ179" s="89"/>
      <c r="EK179" s="89"/>
      <c r="EL179" s="89"/>
      <c r="EM179" s="89"/>
      <c r="EN179" s="89"/>
      <c r="EO179" s="89"/>
      <c r="EP179" s="89"/>
      <c r="EQ179" s="89"/>
      <c r="ER179" s="89"/>
      <c r="ES179" s="89"/>
      <c r="ET179" s="89"/>
      <c r="EU179" s="89"/>
      <c r="EV179" s="89"/>
      <c r="EW179" s="89"/>
      <c r="EX179" s="89"/>
      <c r="EY179" s="89"/>
      <c r="EZ179" s="89"/>
      <c r="FA179" s="89"/>
      <c r="FB179" s="89"/>
      <c r="FC179" s="89"/>
      <c r="FD179" s="89"/>
      <c r="FE179" s="89"/>
      <c r="FF179" s="89"/>
      <c r="FG179" s="89"/>
      <c r="FH179" s="89"/>
      <c r="FI179" s="89"/>
      <c r="FJ179" s="89"/>
      <c r="FK179" s="89"/>
      <c r="FL179" s="89"/>
      <c r="FM179" s="89"/>
      <c r="FN179" s="89"/>
      <c r="FO179" s="89"/>
      <c r="FP179" s="89"/>
      <c r="FQ179" s="89"/>
      <c r="FR179" s="89"/>
      <c r="FS179" s="89"/>
      <c r="FT179" s="89"/>
      <c r="FU179" s="89"/>
      <c r="FV179" s="89"/>
      <c r="FW179" s="89"/>
      <c r="FX179" s="89"/>
      <c r="FY179" s="89"/>
      <c r="FZ179" s="89"/>
      <c r="GA179" s="89"/>
      <c r="GB179" s="89"/>
      <c r="GC179" s="89"/>
      <c r="GD179" s="89"/>
      <c r="GE179" s="89"/>
      <c r="GF179" s="89"/>
      <c r="GG179" s="89"/>
      <c r="GH179" s="89"/>
      <c r="GI179" s="89"/>
      <c r="GJ179" s="89"/>
      <c r="GK179" s="89"/>
      <c r="GL179" s="89"/>
      <c r="GM179" s="89"/>
      <c r="GN179" s="89"/>
      <c r="GO179" s="89"/>
      <c r="GP179" s="89"/>
      <c r="GQ179" s="89"/>
      <c r="GR179" s="89"/>
      <c r="GS179" s="89"/>
    </row>
    <row r="180" spans="1:201" s="96" customFormat="1" x14ac:dyDescent="0.85">
      <c r="A180" s="2"/>
      <c r="B180" s="95"/>
      <c r="C180" s="137"/>
      <c r="D180" s="137"/>
      <c r="E180" s="137"/>
      <c r="F180" s="146"/>
      <c r="G180" s="137"/>
      <c r="H180" s="137"/>
      <c r="I180" s="137"/>
      <c r="J180" s="144"/>
      <c r="K180" s="97"/>
      <c r="L180" s="97"/>
      <c r="M180" s="97"/>
      <c r="N180" s="97"/>
      <c r="O180" s="97"/>
      <c r="P180" s="97"/>
      <c r="DX180" s="89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  <c r="EI180" s="89"/>
      <c r="EJ180" s="89"/>
      <c r="EK180" s="89"/>
      <c r="EL180" s="89"/>
      <c r="EM180" s="89"/>
      <c r="EN180" s="89"/>
      <c r="EO180" s="89"/>
      <c r="EP180" s="89"/>
      <c r="EQ180" s="89"/>
      <c r="ER180" s="89"/>
      <c r="ES180" s="89"/>
      <c r="ET180" s="89"/>
      <c r="EU180" s="89"/>
      <c r="EV180" s="89"/>
      <c r="EW180" s="89"/>
      <c r="EX180" s="89"/>
      <c r="EY180" s="89"/>
      <c r="EZ180" s="89"/>
      <c r="FA180" s="89"/>
      <c r="FB180" s="89"/>
      <c r="FC180" s="89"/>
      <c r="FD180" s="89"/>
      <c r="FE180" s="89"/>
      <c r="FF180" s="89"/>
      <c r="FG180" s="89"/>
      <c r="FH180" s="89"/>
      <c r="FI180" s="89"/>
      <c r="FJ180" s="89"/>
      <c r="FK180" s="89"/>
      <c r="FL180" s="89"/>
      <c r="FM180" s="89"/>
      <c r="FN180" s="89"/>
      <c r="FO180" s="89"/>
      <c r="FP180" s="89"/>
      <c r="FQ180" s="89"/>
      <c r="FR180" s="89"/>
      <c r="FS180" s="89"/>
      <c r="FT180" s="89"/>
      <c r="FU180" s="89"/>
      <c r="FV180" s="89"/>
      <c r="FW180" s="89"/>
      <c r="FX180" s="89"/>
      <c r="FY180" s="89"/>
      <c r="FZ180" s="89"/>
      <c r="GA180" s="89"/>
      <c r="GB180" s="89"/>
      <c r="GC180" s="89"/>
      <c r="GD180" s="89"/>
      <c r="GE180" s="89"/>
      <c r="GF180" s="89"/>
      <c r="GG180" s="89"/>
      <c r="GH180" s="89"/>
      <c r="GI180" s="89"/>
      <c r="GJ180" s="89"/>
      <c r="GK180" s="89"/>
      <c r="GL180" s="89"/>
      <c r="GM180" s="89"/>
      <c r="GN180" s="89"/>
      <c r="GO180" s="89"/>
      <c r="GP180" s="89"/>
      <c r="GQ180" s="89"/>
      <c r="GR180" s="89"/>
      <c r="GS180" s="89"/>
    </row>
    <row r="181" spans="1:201" s="96" customFormat="1" x14ac:dyDescent="0.85">
      <c r="A181" s="2"/>
      <c r="B181" s="95"/>
      <c r="C181" s="137"/>
      <c r="D181" s="137"/>
      <c r="E181" s="137"/>
      <c r="F181" s="146"/>
      <c r="G181" s="137"/>
      <c r="H181" s="137"/>
      <c r="I181" s="137"/>
      <c r="J181" s="144"/>
      <c r="K181" s="97"/>
      <c r="L181" s="97"/>
      <c r="M181" s="97"/>
      <c r="N181" s="97"/>
      <c r="O181" s="97"/>
      <c r="P181" s="97"/>
      <c r="DX181" s="89"/>
      <c r="DY181" s="89"/>
      <c r="DZ181" s="89"/>
      <c r="EA181" s="89"/>
      <c r="EB181" s="89"/>
      <c r="EC181" s="89"/>
      <c r="ED181" s="89"/>
      <c r="EE181" s="89"/>
      <c r="EF181" s="89"/>
      <c r="EG181" s="89"/>
      <c r="EH181" s="89"/>
      <c r="EI181" s="89"/>
      <c r="EJ181" s="89"/>
      <c r="EK181" s="89"/>
      <c r="EL181" s="89"/>
      <c r="EM181" s="89"/>
      <c r="EN181" s="89"/>
      <c r="EO181" s="89"/>
      <c r="EP181" s="89"/>
      <c r="EQ181" s="89"/>
      <c r="ER181" s="89"/>
      <c r="ES181" s="89"/>
      <c r="ET181" s="89"/>
      <c r="EU181" s="89"/>
      <c r="EV181" s="89"/>
      <c r="EW181" s="89"/>
      <c r="EX181" s="89"/>
      <c r="EY181" s="89"/>
      <c r="EZ181" s="89"/>
      <c r="FA181" s="89"/>
      <c r="FB181" s="89"/>
      <c r="FC181" s="89"/>
      <c r="FD181" s="89"/>
      <c r="FE181" s="89"/>
      <c r="FF181" s="89"/>
      <c r="FG181" s="89"/>
      <c r="FH181" s="89"/>
      <c r="FI181" s="89"/>
      <c r="FJ181" s="89"/>
      <c r="FK181" s="89"/>
      <c r="FL181" s="89"/>
      <c r="FM181" s="89"/>
      <c r="FN181" s="89"/>
      <c r="FO181" s="89"/>
      <c r="FP181" s="89"/>
      <c r="FQ181" s="89"/>
      <c r="FR181" s="89"/>
      <c r="FS181" s="89"/>
      <c r="FT181" s="89"/>
      <c r="FU181" s="89"/>
      <c r="FV181" s="89"/>
      <c r="FW181" s="89"/>
      <c r="FX181" s="89"/>
      <c r="FY181" s="89"/>
      <c r="FZ181" s="89"/>
      <c r="GA181" s="89"/>
      <c r="GB181" s="89"/>
      <c r="GC181" s="89"/>
      <c r="GD181" s="89"/>
      <c r="GE181" s="89"/>
      <c r="GF181" s="89"/>
      <c r="GG181" s="89"/>
      <c r="GH181" s="89"/>
      <c r="GI181" s="89"/>
      <c r="GJ181" s="89"/>
      <c r="GK181" s="89"/>
      <c r="GL181" s="89"/>
      <c r="GM181" s="89"/>
      <c r="GN181" s="89"/>
      <c r="GO181" s="89"/>
      <c r="GP181" s="89"/>
      <c r="GQ181" s="89"/>
      <c r="GR181" s="89"/>
      <c r="GS181" s="89"/>
    </row>
    <row r="182" spans="1:201" s="96" customFormat="1" x14ac:dyDescent="0.85">
      <c r="A182" s="2"/>
      <c r="B182" s="95"/>
      <c r="C182" s="137"/>
      <c r="D182" s="137"/>
      <c r="E182" s="137"/>
      <c r="F182" s="146"/>
      <c r="G182" s="137"/>
      <c r="H182" s="137"/>
      <c r="I182" s="137"/>
      <c r="J182" s="144"/>
      <c r="K182" s="97"/>
      <c r="L182" s="97"/>
      <c r="M182" s="97"/>
      <c r="N182" s="97"/>
      <c r="O182" s="97"/>
      <c r="P182" s="97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  <c r="EI182" s="89"/>
      <c r="EJ182" s="89"/>
      <c r="EK182" s="89"/>
      <c r="EL182" s="89"/>
      <c r="EM182" s="89"/>
      <c r="EN182" s="89"/>
      <c r="EO182" s="89"/>
      <c r="EP182" s="89"/>
      <c r="EQ182" s="89"/>
      <c r="ER182" s="89"/>
      <c r="ES182" s="89"/>
      <c r="ET182" s="89"/>
      <c r="EU182" s="89"/>
      <c r="EV182" s="89"/>
      <c r="EW182" s="89"/>
      <c r="EX182" s="89"/>
      <c r="EY182" s="89"/>
      <c r="EZ182" s="89"/>
      <c r="FA182" s="89"/>
      <c r="FB182" s="89"/>
      <c r="FC182" s="89"/>
      <c r="FD182" s="89"/>
      <c r="FE182" s="89"/>
      <c r="FF182" s="89"/>
      <c r="FG182" s="89"/>
      <c r="FH182" s="89"/>
      <c r="FI182" s="89"/>
      <c r="FJ182" s="89"/>
      <c r="FK182" s="89"/>
      <c r="FL182" s="89"/>
      <c r="FM182" s="89"/>
      <c r="FN182" s="89"/>
      <c r="FO182" s="89"/>
      <c r="FP182" s="89"/>
      <c r="FQ182" s="89"/>
      <c r="FR182" s="89"/>
      <c r="FS182" s="89"/>
      <c r="FT182" s="89"/>
      <c r="FU182" s="89"/>
      <c r="FV182" s="89"/>
      <c r="FW182" s="89"/>
      <c r="FX182" s="89"/>
      <c r="FY182" s="89"/>
      <c r="FZ182" s="89"/>
      <c r="GA182" s="89"/>
      <c r="GB182" s="89"/>
      <c r="GC182" s="89"/>
      <c r="GD182" s="89"/>
      <c r="GE182" s="89"/>
      <c r="GF182" s="89"/>
      <c r="GG182" s="89"/>
      <c r="GH182" s="89"/>
      <c r="GI182" s="89"/>
      <c r="GJ182" s="89"/>
      <c r="GK182" s="89"/>
      <c r="GL182" s="89"/>
      <c r="GM182" s="89"/>
      <c r="GN182" s="89"/>
      <c r="GO182" s="89"/>
      <c r="GP182" s="89"/>
      <c r="GQ182" s="89"/>
      <c r="GR182" s="89"/>
      <c r="GS182" s="89"/>
    </row>
    <row r="183" spans="1:201" s="96" customFormat="1" x14ac:dyDescent="0.85">
      <c r="A183" s="2"/>
      <c r="B183" s="95"/>
      <c r="C183" s="137"/>
      <c r="D183" s="137"/>
      <c r="E183" s="137"/>
      <c r="F183" s="146"/>
      <c r="G183" s="137"/>
      <c r="H183" s="137"/>
      <c r="I183" s="137"/>
      <c r="J183" s="144"/>
      <c r="K183" s="97"/>
      <c r="L183" s="97"/>
      <c r="M183" s="97"/>
      <c r="N183" s="97"/>
      <c r="O183" s="97"/>
      <c r="P183" s="97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  <c r="EI183" s="89"/>
      <c r="EJ183" s="89"/>
      <c r="EK183" s="89"/>
      <c r="EL183" s="89"/>
      <c r="EM183" s="89"/>
      <c r="EN183" s="89"/>
      <c r="EO183" s="89"/>
      <c r="EP183" s="89"/>
      <c r="EQ183" s="89"/>
      <c r="ER183" s="89"/>
      <c r="ES183" s="89"/>
      <c r="ET183" s="89"/>
      <c r="EU183" s="89"/>
      <c r="EV183" s="89"/>
      <c r="EW183" s="89"/>
      <c r="EX183" s="89"/>
      <c r="EY183" s="89"/>
      <c r="EZ183" s="89"/>
      <c r="FA183" s="89"/>
      <c r="FB183" s="89"/>
      <c r="FC183" s="89"/>
      <c r="FD183" s="89"/>
      <c r="FE183" s="89"/>
      <c r="FF183" s="89"/>
      <c r="FG183" s="89"/>
      <c r="FH183" s="89"/>
      <c r="FI183" s="89"/>
      <c r="FJ183" s="89"/>
      <c r="FK183" s="89"/>
      <c r="FL183" s="89"/>
      <c r="FM183" s="89"/>
      <c r="FN183" s="89"/>
      <c r="FO183" s="89"/>
      <c r="FP183" s="89"/>
      <c r="FQ183" s="89"/>
      <c r="FR183" s="89"/>
      <c r="FS183" s="89"/>
      <c r="FT183" s="89"/>
      <c r="FU183" s="89"/>
      <c r="FV183" s="89"/>
      <c r="FW183" s="89"/>
      <c r="FX183" s="89"/>
      <c r="FY183" s="89"/>
      <c r="FZ183" s="89"/>
      <c r="GA183" s="89"/>
      <c r="GB183" s="89"/>
      <c r="GC183" s="89"/>
      <c r="GD183" s="89"/>
      <c r="GE183" s="89"/>
      <c r="GF183" s="89"/>
      <c r="GG183" s="89"/>
      <c r="GH183" s="89"/>
      <c r="GI183" s="89"/>
      <c r="GJ183" s="89"/>
      <c r="GK183" s="89"/>
      <c r="GL183" s="89"/>
      <c r="GM183" s="89"/>
      <c r="GN183" s="89"/>
      <c r="GO183" s="89"/>
      <c r="GP183" s="89"/>
      <c r="GQ183" s="89"/>
      <c r="GR183" s="89"/>
      <c r="GS183" s="89"/>
    </row>
    <row r="184" spans="1:201" s="96" customFormat="1" x14ac:dyDescent="0.85">
      <c r="A184" s="2"/>
      <c r="B184" s="95"/>
      <c r="C184" s="137"/>
      <c r="D184" s="137"/>
      <c r="E184" s="137"/>
      <c r="F184" s="146"/>
      <c r="G184" s="137"/>
      <c r="H184" s="137"/>
      <c r="I184" s="137"/>
      <c r="J184" s="144"/>
      <c r="K184" s="97"/>
      <c r="L184" s="97"/>
      <c r="M184" s="97"/>
      <c r="N184" s="97"/>
      <c r="O184" s="97"/>
      <c r="P184" s="97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89"/>
      <c r="EJ184" s="89"/>
      <c r="EK184" s="89"/>
      <c r="EL184" s="89"/>
      <c r="EM184" s="89"/>
      <c r="EN184" s="89"/>
      <c r="EO184" s="89"/>
      <c r="EP184" s="89"/>
      <c r="EQ184" s="89"/>
      <c r="ER184" s="89"/>
      <c r="ES184" s="89"/>
      <c r="ET184" s="89"/>
      <c r="EU184" s="89"/>
      <c r="EV184" s="89"/>
      <c r="EW184" s="89"/>
      <c r="EX184" s="89"/>
      <c r="EY184" s="89"/>
      <c r="EZ184" s="89"/>
      <c r="FA184" s="89"/>
      <c r="FB184" s="89"/>
      <c r="FC184" s="89"/>
      <c r="FD184" s="89"/>
      <c r="FE184" s="89"/>
      <c r="FF184" s="89"/>
      <c r="FG184" s="89"/>
      <c r="FH184" s="89"/>
      <c r="FI184" s="89"/>
      <c r="FJ184" s="89"/>
      <c r="FK184" s="89"/>
      <c r="FL184" s="89"/>
      <c r="FM184" s="89"/>
      <c r="FN184" s="89"/>
      <c r="FO184" s="89"/>
      <c r="FP184" s="89"/>
      <c r="FQ184" s="89"/>
      <c r="FR184" s="89"/>
      <c r="FS184" s="89"/>
      <c r="FT184" s="89"/>
      <c r="FU184" s="89"/>
      <c r="FV184" s="89"/>
      <c r="FW184" s="89"/>
      <c r="FX184" s="89"/>
      <c r="FY184" s="89"/>
      <c r="FZ184" s="89"/>
      <c r="GA184" s="89"/>
      <c r="GB184" s="89"/>
      <c r="GC184" s="89"/>
      <c r="GD184" s="89"/>
      <c r="GE184" s="89"/>
      <c r="GF184" s="89"/>
      <c r="GG184" s="89"/>
      <c r="GH184" s="89"/>
      <c r="GI184" s="89"/>
      <c r="GJ184" s="89"/>
      <c r="GK184" s="89"/>
      <c r="GL184" s="89"/>
      <c r="GM184" s="89"/>
      <c r="GN184" s="89"/>
      <c r="GO184" s="89"/>
      <c r="GP184" s="89"/>
      <c r="GQ184" s="89"/>
      <c r="GR184" s="89"/>
      <c r="GS184" s="89"/>
    </row>
    <row r="185" spans="1:201" s="96" customFormat="1" x14ac:dyDescent="0.85">
      <c r="A185" s="2"/>
      <c r="B185" s="95"/>
      <c r="C185" s="137"/>
      <c r="D185" s="137"/>
      <c r="E185" s="137"/>
      <c r="F185" s="146"/>
      <c r="G185" s="137"/>
      <c r="H185" s="137"/>
      <c r="I185" s="137"/>
      <c r="J185" s="144"/>
      <c r="K185" s="97"/>
      <c r="L185" s="97"/>
      <c r="M185" s="97"/>
      <c r="N185" s="97"/>
      <c r="O185" s="97"/>
      <c r="P185" s="97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  <c r="EI185" s="89"/>
      <c r="EJ185" s="89"/>
      <c r="EK185" s="89"/>
      <c r="EL185" s="89"/>
      <c r="EM185" s="89"/>
      <c r="EN185" s="89"/>
      <c r="EO185" s="89"/>
      <c r="EP185" s="89"/>
      <c r="EQ185" s="89"/>
      <c r="ER185" s="89"/>
      <c r="ES185" s="89"/>
      <c r="ET185" s="89"/>
      <c r="EU185" s="89"/>
      <c r="EV185" s="89"/>
      <c r="EW185" s="89"/>
      <c r="EX185" s="89"/>
      <c r="EY185" s="89"/>
      <c r="EZ185" s="89"/>
      <c r="FA185" s="89"/>
      <c r="FB185" s="89"/>
      <c r="FC185" s="89"/>
      <c r="FD185" s="89"/>
      <c r="FE185" s="89"/>
      <c r="FF185" s="89"/>
      <c r="FG185" s="89"/>
      <c r="FH185" s="89"/>
      <c r="FI185" s="89"/>
      <c r="FJ185" s="89"/>
      <c r="FK185" s="89"/>
      <c r="FL185" s="89"/>
      <c r="FM185" s="89"/>
      <c r="FN185" s="89"/>
      <c r="FO185" s="89"/>
      <c r="FP185" s="89"/>
      <c r="FQ185" s="89"/>
      <c r="FR185" s="89"/>
      <c r="FS185" s="89"/>
      <c r="FT185" s="89"/>
      <c r="FU185" s="89"/>
      <c r="FV185" s="89"/>
      <c r="FW185" s="89"/>
      <c r="FX185" s="89"/>
      <c r="FY185" s="89"/>
      <c r="FZ185" s="89"/>
      <c r="GA185" s="89"/>
      <c r="GB185" s="89"/>
      <c r="GC185" s="89"/>
      <c r="GD185" s="89"/>
      <c r="GE185" s="89"/>
      <c r="GF185" s="89"/>
      <c r="GG185" s="89"/>
      <c r="GH185" s="89"/>
      <c r="GI185" s="89"/>
      <c r="GJ185" s="89"/>
      <c r="GK185" s="89"/>
      <c r="GL185" s="89"/>
      <c r="GM185" s="89"/>
      <c r="GN185" s="89"/>
      <c r="GO185" s="89"/>
      <c r="GP185" s="89"/>
      <c r="GQ185" s="89"/>
      <c r="GR185" s="89"/>
      <c r="GS185" s="89"/>
    </row>
    <row r="186" spans="1:201" s="96" customFormat="1" x14ac:dyDescent="0.85">
      <c r="A186" s="2"/>
      <c r="B186" s="95"/>
      <c r="C186" s="137"/>
      <c r="D186" s="137"/>
      <c r="E186" s="137"/>
      <c r="F186" s="146"/>
      <c r="G186" s="137"/>
      <c r="H186" s="137"/>
      <c r="I186" s="137"/>
      <c r="J186" s="144"/>
      <c r="K186" s="97"/>
      <c r="L186" s="97"/>
      <c r="M186" s="97"/>
      <c r="N186" s="97"/>
      <c r="O186" s="97"/>
      <c r="P186" s="97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  <c r="EI186" s="89"/>
      <c r="EJ186" s="89"/>
      <c r="EK186" s="89"/>
      <c r="EL186" s="89"/>
      <c r="EM186" s="89"/>
      <c r="EN186" s="89"/>
      <c r="EO186" s="89"/>
      <c r="EP186" s="89"/>
      <c r="EQ186" s="89"/>
      <c r="ER186" s="89"/>
      <c r="ES186" s="89"/>
      <c r="ET186" s="89"/>
      <c r="EU186" s="89"/>
      <c r="EV186" s="89"/>
      <c r="EW186" s="89"/>
      <c r="EX186" s="89"/>
      <c r="EY186" s="89"/>
      <c r="EZ186" s="89"/>
      <c r="FA186" s="89"/>
      <c r="FB186" s="89"/>
      <c r="FC186" s="89"/>
      <c r="FD186" s="89"/>
      <c r="FE186" s="89"/>
      <c r="FF186" s="89"/>
      <c r="FG186" s="89"/>
      <c r="FH186" s="89"/>
      <c r="FI186" s="89"/>
      <c r="FJ186" s="89"/>
      <c r="FK186" s="89"/>
      <c r="FL186" s="89"/>
      <c r="FM186" s="89"/>
      <c r="FN186" s="89"/>
      <c r="FO186" s="89"/>
      <c r="FP186" s="89"/>
      <c r="FQ186" s="89"/>
      <c r="FR186" s="89"/>
      <c r="FS186" s="89"/>
      <c r="FT186" s="89"/>
      <c r="FU186" s="89"/>
      <c r="FV186" s="89"/>
      <c r="FW186" s="89"/>
      <c r="FX186" s="89"/>
      <c r="FY186" s="89"/>
      <c r="FZ186" s="89"/>
      <c r="GA186" s="89"/>
      <c r="GB186" s="89"/>
      <c r="GC186" s="89"/>
      <c r="GD186" s="89"/>
      <c r="GE186" s="89"/>
      <c r="GF186" s="89"/>
      <c r="GG186" s="89"/>
      <c r="GH186" s="89"/>
      <c r="GI186" s="89"/>
      <c r="GJ186" s="89"/>
      <c r="GK186" s="89"/>
      <c r="GL186" s="89"/>
      <c r="GM186" s="89"/>
      <c r="GN186" s="89"/>
      <c r="GO186" s="89"/>
      <c r="GP186" s="89"/>
      <c r="GQ186" s="89"/>
      <c r="GR186" s="89"/>
      <c r="GS186" s="89"/>
    </row>
    <row r="187" spans="1:201" s="96" customFormat="1" x14ac:dyDescent="0.85">
      <c r="A187" s="2"/>
      <c r="B187" s="95"/>
      <c r="C187" s="137"/>
      <c r="D187" s="137"/>
      <c r="E187" s="137"/>
      <c r="F187" s="146"/>
      <c r="G187" s="137"/>
      <c r="H187" s="137"/>
      <c r="I187" s="137"/>
      <c r="J187" s="144"/>
      <c r="K187" s="97"/>
      <c r="L187" s="97"/>
      <c r="M187" s="97"/>
      <c r="N187" s="97"/>
      <c r="O187" s="97"/>
      <c r="P187" s="97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  <c r="EI187" s="89"/>
      <c r="EJ187" s="89"/>
      <c r="EK187" s="89"/>
      <c r="EL187" s="89"/>
      <c r="EM187" s="89"/>
      <c r="EN187" s="89"/>
      <c r="EO187" s="89"/>
      <c r="EP187" s="89"/>
      <c r="EQ187" s="89"/>
      <c r="ER187" s="89"/>
      <c r="ES187" s="89"/>
      <c r="ET187" s="89"/>
      <c r="EU187" s="89"/>
      <c r="EV187" s="89"/>
      <c r="EW187" s="89"/>
      <c r="EX187" s="89"/>
      <c r="EY187" s="89"/>
      <c r="EZ187" s="89"/>
      <c r="FA187" s="89"/>
      <c r="FB187" s="89"/>
      <c r="FC187" s="89"/>
      <c r="FD187" s="89"/>
      <c r="FE187" s="89"/>
      <c r="FF187" s="89"/>
      <c r="FG187" s="89"/>
      <c r="FH187" s="89"/>
      <c r="FI187" s="89"/>
      <c r="FJ187" s="89"/>
      <c r="FK187" s="89"/>
      <c r="FL187" s="89"/>
      <c r="FM187" s="89"/>
      <c r="FN187" s="89"/>
      <c r="FO187" s="89"/>
      <c r="FP187" s="89"/>
      <c r="FQ187" s="89"/>
      <c r="FR187" s="89"/>
      <c r="FS187" s="89"/>
      <c r="FT187" s="89"/>
      <c r="FU187" s="89"/>
      <c r="FV187" s="89"/>
      <c r="FW187" s="89"/>
      <c r="FX187" s="89"/>
      <c r="FY187" s="89"/>
      <c r="FZ187" s="89"/>
      <c r="GA187" s="89"/>
      <c r="GB187" s="89"/>
      <c r="GC187" s="89"/>
      <c r="GD187" s="89"/>
      <c r="GE187" s="89"/>
      <c r="GF187" s="89"/>
      <c r="GG187" s="89"/>
      <c r="GH187" s="89"/>
      <c r="GI187" s="89"/>
      <c r="GJ187" s="89"/>
      <c r="GK187" s="89"/>
      <c r="GL187" s="89"/>
      <c r="GM187" s="89"/>
      <c r="GN187" s="89"/>
      <c r="GO187" s="89"/>
      <c r="GP187" s="89"/>
      <c r="GQ187" s="89"/>
      <c r="GR187" s="89"/>
      <c r="GS187" s="89"/>
    </row>
    <row r="188" spans="1:201" s="96" customFormat="1" x14ac:dyDescent="0.85">
      <c r="A188" s="2"/>
      <c r="B188" s="95"/>
      <c r="C188" s="137"/>
      <c r="D188" s="137"/>
      <c r="E188" s="137"/>
      <c r="F188" s="146"/>
      <c r="G188" s="137"/>
      <c r="H188" s="137"/>
      <c r="I188" s="137"/>
      <c r="J188" s="144"/>
      <c r="K188" s="97"/>
      <c r="L188" s="97"/>
      <c r="M188" s="97"/>
      <c r="N188" s="97"/>
      <c r="O188" s="97"/>
      <c r="P188" s="97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  <c r="EI188" s="89"/>
      <c r="EJ188" s="89"/>
      <c r="EK188" s="89"/>
      <c r="EL188" s="89"/>
      <c r="EM188" s="89"/>
      <c r="EN188" s="89"/>
      <c r="EO188" s="89"/>
      <c r="EP188" s="89"/>
      <c r="EQ188" s="89"/>
      <c r="ER188" s="89"/>
      <c r="ES188" s="89"/>
      <c r="ET188" s="89"/>
      <c r="EU188" s="89"/>
      <c r="EV188" s="89"/>
      <c r="EW188" s="89"/>
      <c r="EX188" s="89"/>
      <c r="EY188" s="89"/>
      <c r="EZ188" s="89"/>
      <c r="FA188" s="89"/>
      <c r="FB188" s="89"/>
      <c r="FC188" s="89"/>
      <c r="FD188" s="89"/>
      <c r="FE188" s="89"/>
      <c r="FF188" s="89"/>
      <c r="FG188" s="89"/>
      <c r="FH188" s="89"/>
      <c r="FI188" s="89"/>
      <c r="FJ188" s="89"/>
      <c r="FK188" s="89"/>
      <c r="FL188" s="89"/>
      <c r="FM188" s="89"/>
      <c r="FN188" s="89"/>
      <c r="FO188" s="89"/>
      <c r="FP188" s="89"/>
      <c r="FQ188" s="89"/>
      <c r="FR188" s="89"/>
      <c r="FS188" s="89"/>
      <c r="FT188" s="89"/>
      <c r="FU188" s="89"/>
      <c r="FV188" s="89"/>
      <c r="FW188" s="89"/>
      <c r="FX188" s="89"/>
      <c r="FY188" s="89"/>
      <c r="FZ188" s="89"/>
      <c r="GA188" s="89"/>
      <c r="GB188" s="89"/>
      <c r="GC188" s="89"/>
      <c r="GD188" s="89"/>
      <c r="GE188" s="89"/>
      <c r="GF188" s="89"/>
      <c r="GG188" s="89"/>
      <c r="GH188" s="89"/>
      <c r="GI188" s="89"/>
      <c r="GJ188" s="89"/>
      <c r="GK188" s="89"/>
      <c r="GL188" s="89"/>
      <c r="GM188" s="89"/>
      <c r="GN188" s="89"/>
      <c r="GO188" s="89"/>
      <c r="GP188" s="89"/>
      <c r="GQ188" s="89"/>
      <c r="GR188" s="89"/>
      <c r="GS188" s="89"/>
    </row>
    <row r="189" spans="1:201" s="96" customFormat="1" x14ac:dyDescent="0.85">
      <c r="A189" s="2"/>
      <c r="B189" s="95"/>
      <c r="C189" s="137"/>
      <c r="D189" s="137"/>
      <c r="E189" s="137"/>
      <c r="F189" s="146"/>
      <c r="G189" s="137"/>
      <c r="H189" s="137"/>
      <c r="I189" s="137"/>
      <c r="J189" s="144"/>
      <c r="K189" s="97"/>
      <c r="L189" s="97"/>
      <c r="M189" s="97"/>
      <c r="N189" s="97"/>
      <c r="O189" s="97"/>
      <c r="P189" s="97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  <c r="EI189" s="89"/>
      <c r="EJ189" s="89"/>
      <c r="EK189" s="89"/>
      <c r="EL189" s="89"/>
      <c r="EM189" s="89"/>
      <c r="EN189" s="89"/>
      <c r="EO189" s="89"/>
      <c r="EP189" s="89"/>
      <c r="EQ189" s="89"/>
      <c r="ER189" s="89"/>
      <c r="ES189" s="89"/>
      <c r="ET189" s="89"/>
      <c r="EU189" s="89"/>
      <c r="EV189" s="89"/>
      <c r="EW189" s="89"/>
      <c r="EX189" s="89"/>
      <c r="EY189" s="89"/>
      <c r="EZ189" s="89"/>
      <c r="FA189" s="89"/>
      <c r="FB189" s="89"/>
      <c r="FC189" s="89"/>
      <c r="FD189" s="89"/>
      <c r="FE189" s="89"/>
      <c r="FF189" s="89"/>
      <c r="FG189" s="89"/>
      <c r="FH189" s="89"/>
      <c r="FI189" s="89"/>
      <c r="FJ189" s="89"/>
      <c r="FK189" s="89"/>
      <c r="FL189" s="89"/>
      <c r="FM189" s="89"/>
      <c r="FN189" s="89"/>
      <c r="FO189" s="89"/>
      <c r="FP189" s="89"/>
      <c r="FQ189" s="89"/>
      <c r="FR189" s="89"/>
      <c r="FS189" s="89"/>
      <c r="FT189" s="89"/>
      <c r="FU189" s="89"/>
      <c r="FV189" s="89"/>
      <c r="FW189" s="89"/>
      <c r="FX189" s="89"/>
      <c r="FY189" s="89"/>
      <c r="FZ189" s="89"/>
      <c r="GA189" s="89"/>
      <c r="GB189" s="89"/>
      <c r="GC189" s="89"/>
      <c r="GD189" s="89"/>
      <c r="GE189" s="89"/>
      <c r="GF189" s="89"/>
      <c r="GG189" s="89"/>
      <c r="GH189" s="89"/>
      <c r="GI189" s="89"/>
      <c r="GJ189" s="89"/>
      <c r="GK189" s="89"/>
      <c r="GL189" s="89"/>
      <c r="GM189" s="89"/>
      <c r="GN189" s="89"/>
      <c r="GO189" s="89"/>
      <c r="GP189" s="89"/>
      <c r="GQ189" s="89"/>
      <c r="GR189" s="89"/>
      <c r="GS189" s="89"/>
    </row>
    <row r="190" spans="1:201" s="96" customFormat="1" x14ac:dyDescent="0.85">
      <c r="A190" s="2"/>
      <c r="B190" s="95"/>
      <c r="C190" s="137"/>
      <c r="D190" s="137"/>
      <c r="E190" s="137"/>
      <c r="F190" s="146"/>
      <c r="G190" s="137"/>
      <c r="H190" s="137"/>
      <c r="I190" s="137"/>
      <c r="J190" s="144"/>
      <c r="K190" s="97"/>
      <c r="L190" s="97"/>
      <c r="M190" s="97"/>
      <c r="N190" s="97"/>
      <c r="O190" s="97"/>
      <c r="P190" s="97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  <c r="EI190" s="89"/>
      <c r="EJ190" s="89"/>
      <c r="EK190" s="89"/>
      <c r="EL190" s="89"/>
      <c r="EM190" s="89"/>
      <c r="EN190" s="89"/>
      <c r="EO190" s="89"/>
      <c r="EP190" s="89"/>
      <c r="EQ190" s="89"/>
      <c r="ER190" s="89"/>
      <c r="ES190" s="89"/>
      <c r="ET190" s="89"/>
      <c r="EU190" s="89"/>
      <c r="EV190" s="89"/>
      <c r="EW190" s="89"/>
      <c r="EX190" s="89"/>
      <c r="EY190" s="89"/>
      <c r="EZ190" s="89"/>
      <c r="FA190" s="89"/>
      <c r="FB190" s="89"/>
      <c r="FC190" s="89"/>
      <c r="FD190" s="89"/>
      <c r="FE190" s="89"/>
      <c r="FF190" s="89"/>
      <c r="FG190" s="89"/>
      <c r="FH190" s="89"/>
      <c r="FI190" s="89"/>
      <c r="FJ190" s="89"/>
      <c r="FK190" s="89"/>
      <c r="FL190" s="89"/>
      <c r="FM190" s="89"/>
      <c r="FN190" s="89"/>
      <c r="FO190" s="89"/>
      <c r="FP190" s="89"/>
      <c r="FQ190" s="89"/>
      <c r="FR190" s="89"/>
      <c r="FS190" s="89"/>
      <c r="FT190" s="89"/>
      <c r="FU190" s="89"/>
      <c r="FV190" s="89"/>
      <c r="FW190" s="89"/>
      <c r="FX190" s="89"/>
      <c r="FY190" s="89"/>
      <c r="FZ190" s="89"/>
      <c r="GA190" s="89"/>
      <c r="GB190" s="89"/>
      <c r="GC190" s="89"/>
      <c r="GD190" s="89"/>
      <c r="GE190" s="89"/>
      <c r="GF190" s="89"/>
      <c r="GG190" s="89"/>
      <c r="GH190" s="89"/>
      <c r="GI190" s="89"/>
      <c r="GJ190" s="89"/>
      <c r="GK190" s="89"/>
      <c r="GL190" s="89"/>
      <c r="GM190" s="89"/>
      <c r="GN190" s="89"/>
      <c r="GO190" s="89"/>
      <c r="GP190" s="89"/>
      <c r="GQ190" s="89"/>
      <c r="GR190" s="89"/>
      <c r="GS190" s="89"/>
    </row>
    <row r="191" spans="1:201" s="96" customFormat="1" x14ac:dyDescent="0.85">
      <c r="A191" s="2"/>
      <c r="B191" s="95"/>
      <c r="C191" s="137"/>
      <c r="D191" s="137"/>
      <c r="E191" s="137"/>
      <c r="F191" s="146"/>
      <c r="G191" s="137"/>
      <c r="H191" s="137"/>
      <c r="I191" s="137"/>
      <c r="J191" s="144"/>
      <c r="K191" s="97"/>
      <c r="L191" s="97"/>
      <c r="M191" s="97"/>
      <c r="N191" s="97"/>
      <c r="O191" s="97"/>
      <c r="P191" s="97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  <c r="EI191" s="89"/>
      <c r="EJ191" s="89"/>
      <c r="EK191" s="89"/>
      <c r="EL191" s="89"/>
      <c r="EM191" s="89"/>
      <c r="EN191" s="89"/>
      <c r="EO191" s="89"/>
      <c r="EP191" s="89"/>
      <c r="EQ191" s="89"/>
      <c r="ER191" s="89"/>
      <c r="ES191" s="89"/>
      <c r="ET191" s="89"/>
      <c r="EU191" s="89"/>
      <c r="EV191" s="89"/>
      <c r="EW191" s="89"/>
      <c r="EX191" s="89"/>
      <c r="EY191" s="89"/>
      <c r="EZ191" s="89"/>
      <c r="FA191" s="89"/>
      <c r="FB191" s="89"/>
      <c r="FC191" s="89"/>
      <c r="FD191" s="89"/>
      <c r="FE191" s="89"/>
      <c r="FF191" s="89"/>
      <c r="FG191" s="89"/>
      <c r="FH191" s="89"/>
      <c r="FI191" s="89"/>
      <c r="FJ191" s="89"/>
      <c r="FK191" s="89"/>
      <c r="FL191" s="89"/>
      <c r="FM191" s="89"/>
      <c r="FN191" s="89"/>
      <c r="FO191" s="89"/>
      <c r="FP191" s="89"/>
      <c r="FQ191" s="89"/>
      <c r="FR191" s="89"/>
      <c r="FS191" s="89"/>
      <c r="FT191" s="89"/>
      <c r="FU191" s="89"/>
      <c r="FV191" s="89"/>
      <c r="FW191" s="89"/>
      <c r="FX191" s="89"/>
      <c r="FY191" s="89"/>
      <c r="FZ191" s="89"/>
      <c r="GA191" s="89"/>
      <c r="GB191" s="89"/>
      <c r="GC191" s="89"/>
      <c r="GD191" s="89"/>
      <c r="GE191" s="89"/>
      <c r="GF191" s="89"/>
      <c r="GG191" s="89"/>
      <c r="GH191" s="89"/>
      <c r="GI191" s="89"/>
      <c r="GJ191" s="89"/>
      <c r="GK191" s="89"/>
      <c r="GL191" s="89"/>
      <c r="GM191" s="89"/>
      <c r="GN191" s="89"/>
      <c r="GO191" s="89"/>
      <c r="GP191" s="89"/>
      <c r="GQ191" s="89"/>
      <c r="GR191" s="89"/>
      <c r="GS191" s="89"/>
    </row>
    <row r="192" spans="1:201" s="96" customFormat="1" x14ac:dyDescent="0.85">
      <c r="A192" s="2"/>
      <c r="B192" s="95"/>
      <c r="C192" s="137"/>
      <c r="D192" s="137"/>
      <c r="E192" s="137"/>
      <c r="F192" s="146"/>
      <c r="G192" s="137"/>
      <c r="H192" s="137"/>
      <c r="I192" s="137"/>
      <c r="J192" s="144"/>
      <c r="K192" s="97"/>
      <c r="L192" s="97"/>
      <c r="M192" s="97"/>
      <c r="N192" s="97"/>
      <c r="O192" s="97"/>
      <c r="P192" s="97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  <c r="EI192" s="89"/>
      <c r="EJ192" s="89"/>
      <c r="EK192" s="89"/>
      <c r="EL192" s="89"/>
      <c r="EM192" s="89"/>
      <c r="EN192" s="89"/>
      <c r="EO192" s="89"/>
      <c r="EP192" s="89"/>
      <c r="EQ192" s="89"/>
      <c r="ER192" s="89"/>
      <c r="ES192" s="89"/>
      <c r="ET192" s="89"/>
      <c r="EU192" s="89"/>
      <c r="EV192" s="89"/>
      <c r="EW192" s="89"/>
      <c r="EX192" s="89"/>
      <c r="EY192" s="89"/>
      <c r="EZ192" s="89"/>
      <c r="FA192" s="89"/>
      <c r="FB192" s="89"/>
      <c r="FC192" s="89"/>
      <c r="FD192" s="89"/>
      <c r="FE192" s="89"/>
      <c r="FF192" s="89"/>
      <c r="FG192" s="89"/>
      <c r="FH192" s="89"/>
      <c r="FI192" s="89"/>
      <c r="FJ192" s="89"/>
      <c r="FK192" s="89"/>
      <c r="FL192" s="89"/>
      <c r="FM192" s="89"/>
      <c r="FN192" s="89"/>
      <c r="FO192" s="89"/>
      <c r="FP192" s="89"/>
      <c r="FQ192" s="89"/>
      <c r="FR192" s="89"/>
      <c r="FS192" s="89"/>
      <c r="FT192" s="89"/>
      <c r="FU192" s="89"/>
      <c r="FV192" s="89"/>
      <c r="FW192" s="89"/>
      <c r="FX192" s="89"/>
      <c r="FY192" s="89"/>
      <c r="FZ192" s="89"/>
      <c r="GA192" s="89"/>
      <c r="GB192" s="89"/>
      <c r="GC192" s="89"/>
      <c r="GD192" s="89"/>
      <c r="GE192" s="89"/>
      <c r="GF192" s="89"/>
      <c r="GG192" s="89"/>
      <c r="GH192" s="89"/>
      <c r="GI192" s="89"/>
      <c r="GJ192" s="89"/>
      <c r="GK192" s="89"/>
      <c r="GL192" s="89"/>
      <c r="GM192" s="89"/>
      <c r="GN192" s="89"/>
      <c r="GO192" s="89"/>
      <c r="GP192" s="89"/>
      <c r="GQ192" s="89"/>
      <c r="GR192" s="89"/>
      <c r="GS192" s="89"/>
    </row>
    <row r="193" spans="1:201" s="96" customFormat="1" x14ac:dyDescent="0.85">
      <c r="A193" s="2"/>
      <c r="B193" s="95"/>
      <c r="C193" s="137"/>
      <c r="D193" s="137"/>
      <c r="E193" s="137"/>
      <c r="F193" s="146"/>
      <c r="G193" s="137"/>
      <c r="H193" s="137"/>
      <c r="I193" s="137"/>
      <c r="J193" s="144"/>
      <c r="K193" s="97"/>
      <c r="L193" s="97"/>
      <c r="M193" s="97"/>
      <c r="N193" s="97"/>
      <c r="O193" s="97"/>
      <c r="P193" s="97"/>
      <c r="DX193" s="89"/>
      <c r="DY193" s="89"/>
      <c r="DZ193" s="89"/>
      <c r="EA193" s="89"/>
      <c r="EB193" s="89"/>
      <c r="EC193" s="89"/>
      <c r="ED193" s="89"/>
      <c r="EE193" s="89"/>
      <c r="EF193" s="89"/>
      <c r="EG193" s="89"/>
      <c r="EH193" s="89"/>
      <c r="EI193" s="89"/>
      <c r="EJ193" s="89"/>
      <c r="EK193" s="89"/>
      <c r="EL193" s="89"/>
      <c r="EM193" s="89"/>
      <c r="EN193" s="89"/>
      <c r="EO193" s="89"/>
      <c r="EP193" s="89"/>
      <c r="EQ193" s="89"/>
      <c r="ER193" s="89"/>
      <c r="ES193" s="89"/>
      <c r="ET193" s="89"/>
      <c r="EU193" s="89"/>
      <c r="EV193" s="89"/>
      <c r="EW193" s="89"/>
      <c r="EX193" s="89"/>
      <c r="EY193" s="89"/>
      <c r="EZ193" s="89"/>
      <c r="FA193" s="89"/>
      <c r="FB193" s="89"/>
      <c r="FC193" s="89"/>
      <c r="FD193" s="89"/>
      <c r="FE193" s="89"/>
      <c r="FF193" s="89"/>
      <c r="FG193" s="89"/>
      <c r="FH193" s="89"/>
      <c r="FI193" s="89"/>
      <c r="FJ193" s="89"/>
      <c r="FK193" s="89"/>
      <c r="FL193" s="89"/>
      <c r="FM193" s="89"/>
      <c r="FN193" s="89"/>
      <c r="FO193" s="89"/>
      <c r="FP193" s="89"/>
      <c r="FQ193" s="89"/>
      <c r="FR193" s="89"/>
      <c r="FS193" s="89"/>
      <c r="FT193" s="89"/>
      <c r="FU193" s="89"/>
      <c r="FV193" s="89"/>
      <c r="FW193" s="89"/>
      <c r="FX193" s="89"/>
      <c r="FY193" s="89"/>
      <c r="FZ193" s="89"/>
      <c r="GA193" s="89"/>
      <c r="GB193" s="89"/>
      <c r="GC193" s="89"/>
      <c r="GD193" s="89"/>
      <c r="GE193" s="89"/>
      <c r="GF193" s="89"/>
      <c r="GG193" s="89"/>
      <c r="GH193" s="89"/>
      <c r="GI193" s="89"/>
      <c r="GJ193" s="89"/>
      <c r="GK193" s="89"/>
      <c r="GL193" s="89"/>
      <c r="GM193" s="89"/>
      <c r="GN193" s="89"/>
      <c r="GO193" s="89"/>
      <c r="GP193" s="89"/>
      <c r="GQ193" s="89"/>
      <c r="GR193" s="89"/>
      <c r="GS193" s="89"/>
    </row>
    <row r="194" spans="1:201" s="96" customFormat="1" x14ac:dyDescent="0.85">
      <c r="A194" s="2"/>
      <c r="B194" s="95"/>
      <c r="C194" s="137"/>
      <c r="D194" s="137"/>
      <c r="E194" s="137"/>
      <c r="F194" s="146"/>
      <c r="G194" s="137"/>
      <c r="H194" s="137"/>
      <c r="I194" s="137"/>
      <c r="J194" s="144"/>
      <c r="K194" s="97"/>
      <c r="L194" s="97"/>
      <c r="M194" s="97"/>
      <c r="N194" s="97"/>
      <c r="O194" s="97"/>
      <c r="P194" s="97"/>
      <c r="DX194" s="89"/>
      <c r="DY194" s="89"/>
      <c r="DZ194" s="89"/>
      <c r="EA194" s="89"/>
      <c r="EB194" s="89"/>
      <c r="EC194" s="89"/>
      <c r="ED194" s="89"/>
      <c r="EE194" s="89"/>
      <c r="EF194" s="89"/>
      <c r="EG194" s="89"/>
      <c r="EH194" s="89"/>
      <c r="EI194" s="89"/>
      <c r="EJ194" s="89"/>
      <c r="EK194" s="89"/>
      <c r="EL194" s="89"/>
      <c r="EM194" s="89"/>
      <c r="EN194" s="89"/>
      <c r="EO194" s="89"/>
      <c r="EP194" s="89"/>
      <c r="EQ194" s="89"/>
      <c r="ER194" s="89"/>
      <c r="ES194" s="89"/>
      <c r="ET194" s="89"/>
      <c r="EU194" s="89"/>
      <c r="EV194" s="89"/>
      <c r="EW194" s="89"/>
      <c r="EX194" s="89"/>
      <c r="EY194" s="89"/>
      <c r="EZ194" s="89"/>
      <c r="FA194" s="89"/>
      <c r="FB194" s="89"/>
      <c r="FC194" s="89"/>
      <c r="FD194" s="89"/>
      <c r="FE194" s="89"/>
      <c r="FF194" s="89"/>
      <c r="FG194" s="89"/>
      <c r="FH194" s="89"/>
      <c r="FI194" s="89"/>
      <c r="FJ194" s="89"/>
      <c r="FK194" s="89"/>
      <c r="FL194" s="89"/>
      <c r="FM194" s="89"/>
      <c r="FN194" s="89"/>
      <c r="FO194" s="89"/>
      <c r="FP194" s="89"/>
      <c r="FQ194" s="89"/>
      <c r="FR194" s="89"/>
      <c r="FS194" s="89"/>
      <c r="FT194" s="89"/>
      <c r="FU194" s="89"/>
      <c r="FV194" s="89"/>
      <c r="FW194" s="89"/>
      <c r="FX194" s="89"/>
      <c r="FY194" s="89"/>
      <c r="FZ194" s="89"/>
      <c r="GA194" s="89"/>
      <c r="GB194" s="89"/>
      <c r="GC194" s="89"/>
      <c r="GD194" s="89"/>
      <c r="GE194" s="89"/>
      <c r="GF194" s="89"/>
      <c r="GG194" s="89"/>
      <c r="GH194" s="89"/>
      <c r="GI194" s="89"/>
      <c r="GJ194" s="89"/>
      <c r="GK194" s="89"/>
      <c r="GL194" s="89"/>
      <c r="GM194" s="89"/>
      <c r="GN194" s="89"/>
      <c r="GO194" s="89"/>
      <c r="GP194" s="89"/>
      <c r="GQ194" s="89"/>
      <c r="GR194" s="89"/>
      <c r="GS194" s="89"/>
    </row>
    <row r="195" spans="1:201" s="96" customFormat="1" x14ac:dyDescent="0.85">
      <c r="A195" s="2"/>
      <c r="B195" s="95"/>
      <c r="C195" s="137"/>
      <c r="D195" s="137"/>
      <c r="E195" s="137"/>
      <c r="F195" s="146"/>
      <c r="G195" s="137"/>
      <c r="H195" s="137"/>
      <c r="I195" s="137"/>
      <c r="J195" s="144"/>
      <c r="K195" s="97"/>
      <c r="L195" s="97"/>
      <c r="M195" s="97"/>
      <c r="N195" s="97"/>
      <c r="O195" s="97"/>
      <c r="P195" s="97"/>
      <c r="DX195" s="89"/>
      <c r="DY195" s="89"/>
      <c r="DZ195" s="89"/>
      <c r="EA195" s="89"/>
      <c r="EB195" s="89"/>
      <c r="EC195" s="89"/>
      <c r="ED195" s="89"/>
      <c r="EE195" s="89"/>
      <c r="EF195" s="89"/>
      <c r="EG195" s="89"/>
      <c r="EH195" s="89"/>
      <c r="EI195" s="89"/>
      <c r="EJ195" s="89"/>
      <c r="EK195" s="89"/>
      <c r="EL195" s="89"/>
      <c r="EM195" s="89"/>
      <c r="EN195" s="89"/>
      <c r="EO195" s="89"/>
      <c r="EP195" s="89"/>
      <c r="EQ195" s="89"/>
      <c r="ER195" s="89"/>
      <c r="ES195" s="89"/>
      <c r="ET195" s="89"/>
      <c r="EU195" s="89"/>
      <c r="EV195" s="89"/>
      <c r="EW195" s="89"/>
      <c r="EX195" s="89"/>
      <c r="EY195" s="89"/>
      <c r="EZ195" s="89"/>
      <c r="FA195" s="89"/>
      <c r="FB195" s="89"/>
      <c r="FC195" s="89"/>
      <c r="FD195" s="89"/>
      <c r="FE195" s="89"/>
      <c r="FF195" s="89"/>
      <c r="FG195" s="89"/>
      <c r="FH195" s="89"/>
      <c r="FI195" s="89"/>
      <c r="FJ195" s="89"/>
      <c r="FK195" s="89"/>
      <c r="FL195" s="89"/>
      <c r="FM195" s="89"/>
      <c r="FN195" s="89"/>
      <c r="FO195" s="89"/>
      <c r="FP195" s="89"/>
      <c r="FQ195" s="89"/>
      <c r="FR195" s="89"/>
      <c r="FS195" s="89"/>
      <c r="FT195" s="89"/>
      <c r="FU195" s="89"/>
      <c r="FV195" s="89"/>
      <c r="FW195" s="89"/>
      <c r="FX195" s="89"/>
      <c r="FY195" s="89"/>
      <c r="FZ195" s="89"/>
      <c r="GA195" s="89"/>
      <c r="GB195" s="89"/>
      <c r="GC195" s="89"/>
      <c r="GD195" s="89"/>
      <c r="GE195" s="89"/>
      <c r="GF195" s="89"/>
      <c r="GG195" s="89"/>
      <c r="GH195" s="89"/>
      <c r="GI195" s="89"/>
      <c r="GJ195" s="89"/>
      <c r="GK195" s="89"/>
      <c r="GL195" s="89"/>
      <c r="GM195" s="89"/>
      <c r="GN195" s="89"/>
      <c r="GO195" s="89"/>
      <c r="GP195" s="89"/>
      <c r="GQ195" s="89"/>
      <c r="GR195" s="89"/>
      <c r="GS195" s="89"/>
    </row>
    <row r="196" spans="1:201" s="96" customFormat="1" x14ac:dyDescent="0.85">
      <c r="A196" s="2"/>
      <c r="B196" s="95"/>
      <c r="C196" s="137"/>
      <c r="D196" s="137"/>
      <c r="E196" s="137"/>
      <c r="F196" s="146"/>
      <c r="G196" s="137"/>
      <c r="H196" s="137"/>
      <c r="I196" s="137"/>
      <c r="J196" s="144"/>
      <c r="K196" s="97"/>
      <c r="L196" s="97"/>
      <c r="M196" s="97"/>
      <c r="N196" s="97"/>
      <c r="O196" s="97"/>
      <c r="P196" s="97"/>
      <c r="DX196" s="89"/>
      <c r="DY196" s="89"/>
      <c r="DZ196" s="89"/>
      <c r="EA196" s="89"/>
      <c r="EB196" s="89"/>
      <c r="EC196" s="89"/>
      <c r="ED196" s="89"/>
      <c r="EE196" s="89"/>
      <c r="EF196" s="89"/>
      <c r="EG196" s="89"/>
      <c r="EH196" s="89"/>
      <c r="EI196" s="89"/>
      <c r="EJ196" s="89"/>
      <c r="EK196" s="89"/>
      <c r="EL196" s="89"/>
      <c r="EM196" s="89"/>
      <c r="EN196" s="89"/>
      <c r="EO196" s="89"/>
      <c r="EP196" s="89"/>
      <c r="EQ196" s="89"/>
      <c r="ER196" s="89"/>
      <c r="ES196" s="89"/>
      <c r="ET196" s="89"/>
      <c r="EU196" s="89"/>
      <c r="EV196" s="89"/>
      <c r="EW196" s="89"/>
      <c r="EX196" s="89"/>
      <c r="EY196" s="89"/>
      <c r="EZ196" s="89"/>
      <c r="FA196" s="89"/>
      <c r="FB196" s="89"/>
      <c r="FC196" s="89"/>
      <c r="FD196" s="89"/>
      <c r="FE196" s="89"/>
      <c r="FF196" s="89"/>
      <c r="FG196" s="89"/>
      <c r="FH196" s="89"/>
      <c r="FI196" s="89"/>
      <c r="FJ196" s="89"/>
      <c r="FK196" s="89"/>
      <c r="FL196" s="89"/>
      <c r="FM196" s="89"/>
      <c r="FN196" s="89"/>
      <c r="FO196" s="89"/>
      <c r="FP196" s="89"/>
      <c r="FQ196" s="89"/>
      <c r="FR196" s="89"/>
      <c r="FS196" s="89"/>
      <c r="FT196" s="89"/>
      <c r="FU196" s="89"/>
      <c r="FV196" s="89"/>
      <c r="FW196" s="89"/>
      <c r="FX196" s="89"/>
      <c r="FY196" s="89"/>
      <c r="FZ196" s="89"/>
      <c r="GA196" s="89"/>
      <c r="GB196" s="89"/>
      <c r="GC196" s="89"/>
      <c r="GD196" s="89"/>
      <c r="GE196" s="89"/>
      <c r="GF196" s="89"/>
      <c r="GG196" s="89"/>
      <c r="GH196" s="89"/>
      <c r="GI196" s="89"/>
      <c r="GJ196" s="89"/>
      <c r="GK196" s="89"/>
      <c r="GL196" s="89"/>
      <c r="GM196" s="89"/>
      <c r="GN196" s="89"/>
      <c r="GO196" s="89"/>
      <c r="GP196" s="89"/>
      <c r="GQ196" s="89"/>
      <c r="GR196" s="89"/>
      <c r="GS196" s="89"/>
    </row>
    <row r="197" spans="1:201" s="96" customFormat="1" x14ac:dyDescent="0.85">
      <c r="A197" s="2"/>
      <c r="B197" s="95"/>
      <c r="C197" s="137"/>
      <c r="D197" s="137"/>
      <c r="E197" s="137"/>
      <c r="F197" s="146"/>
      <c r="G197" s="137"/>
      <c r="H197" s="137"/>
      <c r="I197" s="137"/>
      <c r="J197" s="144"/>
      <c r="K197" s="97"/>
      <c r="L197" s="97"/>
      <c r="M197" s="97"/>
      <c r="N197" s="97"/>
      <c r="O197" s="97"/>
      <c r="P197" s="97"/>
      <c r="DX197" s="89"/>
      <c r="DY197" s="89"/>
      <c r="DZ197" s="89"/>
      <c r="EA197" s="89"/>
      <c r="EB197" s="89"/>
      <c r="EC197" s="89"/>
      <c r="ED197" s="89"/>
      <c r="EE197" s="89"/>
      <c r="EF197" s="89"/>
      <c r="EG197" s="89"/>
      <c r="EH197" s="89"/>
      <c r="EI197" s="89"/>
      <c r="EJ197" s="89"/>
      <c r="EK197" s="89"/>
      <c r="EL197" s="89"/>
      <c r="EM197" s="89"/>
      <c r="EN197" s="89"/>
      <c r="EO197" s="89"/>
      <c r="EP197" s="89"/>
      <c r="EQ197" s="89"/>
      <c r="ER197" s="89"/>
      <c r="ES197" s="89"/>
      <c r="ET197" s="89"/>
      <c r="EU197" s="89"/>
      <c r="EV197" s="89"/>
      <c r="EW197" s="89"/>
      <c r="EX197" s="89"/>
      <c r="EY197" s="89"/>
      <c r="EZ197" s="89"/>
      <c r="FA197" s="89"/>
      <c r="FB197" s="89"/>
      <c r="FC197" s="89"/>
      <c r="FD197" s="89"/>
      <c r="FE197" s="89"/>
      <c r="FF197" s="89"/>
      <c r="FG197" s="89"/>
      <c r="FH197" s="89"/>
      <c r="FI197" s="89"/>
      <c r="FJ197" s="89"/>
      <c r="FK197" s="89"/>
      <c r="FL197" s="89"/>
      <c r="FM197" s="89"/>
      <c r="FN197" s="89"/>
      <c r="FO197" s="89"/>
      <c r="FP197" s="89"/>
      <c r="FQ197" s="89"/>
      <c r="FR197" s="89"/>
      <c r="FS197" s="89"/>
      <c r="FT197" s="89"/>
      <c r="FU197" s="89"/>
      <c r="FV197" s="89"/>
      <c r="FW197" s="89"/>
      <c r="FX197" s="89"/>
      <c r="FY197" s="89"/>
      <c r="FZ197" s="89"/>
      <c r="GA197" s="89"/>
      <c r="GB197" s="89"/>
      <c r="GC197" s="89"/>
      <c r="GD197" s="89"/>
      <c r="GE197" s="89"/>
      <c r="GF197" s="89"/>
      <c r="GG197" s="89"/>
      <c r="GH197" s="89"/>
      <c r="GI197" s="89"/>
      <c r="GJ197" s="89"/>
      <c r="GK197" s="89"/>
      <c r="GL197" s="89"/>
      <c r="GM197" s="89"/>
      <c r="GN197" s="89"/>
      <c r="GO197" s="89"/>
      <c r="GP197" s="89"/>
      <c r="GQ197" s="89"/>
      <c r="GR197" s="89"/>
      <c r="GS197" s="89"/>
    </row>
    <row r="198" spans="1:201" s="96" customFormat="1" x14ac:dyDescent="0.85">
      <c r="A198" s="2"/>
      <c r="B198" s="95"/>
      <c r="C198" s="137"/>
      <c r="D198" s="137"/>
      <c r="E198" s="137"/>
      <c r="F198" s="146"/>
      <c r="G198" s="137"/>
      <c r="H198" s="137"/>
      <c r="I198" s="137"/>
      <c r="J198" s="144"/>
      <c r="K198" s="97"/>
      <c r="L198" s="97"/>
      <c r="M198" s="97"/>
      <c r="N198" s="97"/>
      <c r="O198" s="97"/>
      <c r="P198" s="97"/>
      <c r="DX198" s="89"/>
      <c r="DY198" s="89"/>
      <c r="DZ198" s="89"/>
      <c r="EA198" s="89"/>
      <c r="EB198" s="89"/>
      <c r="EC198" s="89"/>
      <c r="ED198" s="89"/>
      <c r="EE198" s="89"/>
      <c r="EF198" s="89"/>
      <c r="EG198" s="89"/>
      <c r="EH198" s="89"/>
      <c r="EI198" s="89"/>
      <c r="EJ198" s="89"/>
      <c r="EK198" s="89"/>
      <c r="EL198" s="89"/>
      <c r="EM198" s="89"/>
      <c r="EN198" s="89"/>
      <c r="EO198" s="89"/>
      <c r="EP198" s="89"/>
      <c r="EQ198" s="89"/>
      <c r="ER198" s="89"/>
      <c r="ES198" s="89"/>
      <c r="ET198" s="89"/>
      <c r="EU198" s="89"/>
      <c r="EV198" s="89"/>
      <c r="EW198" s="89"/>
      <c r="EX198" s="89"/>
      <c r="EY198" s="89"/>
      <c r="EZ198" s="89"/>
      <c r="FA198" s="89"/>
      <c r="FB198" s="89"/>
      <c r="FC198" s="89"/>
      <c r="FD198" s="89"/>
      <c r="FE198" s="89"/>
      <c r="FF198" s="89"/>
      <c r="FG198" s="89"/>
      <c r="FH198" s="89"/>
      <c r="FI198" s="89"/>
      <c r="FJ198" s="89"/>
      <c r="FK198" s="89"/>
      <c r="FL198" s="89"/>
      <c r="FM198" s="89"/>
      <c r="FN198" s="89"/>
      <c r="FO198" s="89"/>
      <c r="FP198" s="89"/>
      <c r="FQ198" s="89"/>
      <c r="FR198" s="89"/>
      <c r="FS198" s="89"/>
      <c r="FT198" s="89"/>
      <c r="FU198" s="89"/>
      <c r="FV198" s="89"/>
      <c r="FW198" s="89"/>
      <c r="FX198" s="89"/>
      <c r="FY198" s="89"/>
      <c r="FZ198" s="89"/>
      <c r="GA198" s="89"/>
      <c r="GB198" s="89"/>
      <c r="GC198" s="89"/>
      <c r="GD198" s="89"/>
      <c r="GE198" s="89"/>
      <c r="GF198" s="89"/>
      <c r="GG198" s="89"/>
      <c r="GH198" s="89"/>
      <c r="GI198" s="89"/>
      <c r="GJ198" s="89"/>
      <c r="GK198" s="89"/>
      <c r="GL198" s="89"/>
      <c r="GM198" s="89"/>
      <c r="GN198" s="89"/>
      <c r="GO198" s="89"/>
      <c r="GP198" s="89"/>
      <c r="GQ198" s="89"/>
      <c r="GR198" s="89"/>
      <c r="GS198" s="89"/>
    </row>
    <row r="199" spans="1:201" s="96" customFormat="1" x14ac:dyDescent="0.85">
      <c r="A199" s="2"/>
      <c r="B199" s="95"/>
      <c r="C199" s="137"/>
      <c r="D199" s="137"/>
      <c r="E199" s="151"/>
      <c r="F199" s="146"/>
      <c r="G199" s="137"/>
      <c r="H199" s="137"/>
      <c r="I199" s="137"/>
      <c r="J199" s="144"/>
      <c r="K199" s="97"/>
      <c r="L199" s="97"/>
      <c r="M199" s="97"/>
      <c r="N199" s="97"/>
      <c r="O199" s="97"/>
      <c r="P199" s="97"/>
      <c r="DX199" s="89"/>
      <c r="DY199" s="89"/>
      <c r="DZ199" s="89"/>
      <c r="EA199" s="89"/>
      <c r="EB199" s="89"/>
      <c r="EC199" s="89"/>
      <c r="ED199" s="89"/>
      <c r="EE199" s="89"/>
      <c r="EF199" s="89"/>
      <c r="EG199" s="89"/>
      <c r="EH199" s="89"/>
      <c r="EI199" s="89"/>
      <c r="EJ199" s="89"/>
      <c r="EK199" s="89"/>
      <c r="EL199" s="89"/>
      <c r="EM199" s="89"/>
      <c r="EN199" s="89"/>
      <c r="EO199" s="89"/>
      <c r="EP199" s="89"/>
      <c r="EQ199" s="89"/>
      <c r="ER199" s="89"/>
      <c r="ES199" s="89"/>
      <c r="ET199" s="89"/>
      <c r="EU199" s="89"/>
      <c r="EV199" s="89"/>
      <c r="EW199" s="89"/>
      <c r="EX199" s="89"/>
      <c r="EY199" s="89"/>
      <c r="EZ199" s="89"/>
      <c r="FA199" s="89"/>
      <c r="FB199" s="89"/>
      <c r="FC199" s="89"/>
      <c r="FD199" s="89"/>
      <c r="FE199" s="89"/>
      <c r="FF199" s="89"/>
      <c r="FG199" s="89"/>
      <c r="FH199" s="89"/>
      <c r="FI199" s="89"/>
      <c r="FJ199" s="89"/>
      <c r="FK199" s="89"/>
      <c r="FL199" s="89"/>
      <c r="FM199" s="89"/>
      <c r="FN199" s="89"/>
      <c r="FO199" s="89"/>
      <c r="FP199" s="89"/>
      <c r="FQ199" s="89"/>
      <c r="FR199" s="89"/>
      <c r="FS199" s="89"/>
      <c r="FT199" s="89"/>
      <c r="FU199" s="89"/>
      <c r="FV199" s="89"/>
      <c r="FW199" s="89"/>
      <c r="FX199" s="89"/>
      <c r="FY199" s="89"/>
      <c r="FZ199" s="89"/>
      <c r="GA199" s="89"/>
      <c r="GB199" s="89"/>
      <c r="GC199" s="89"/>
      <c r="GD199" s="89"/>
      <c r="GE199" s="89"/>
      <c r="GF199" s="89"/>
      <c r="GG199" s="89"/>
      <c r="GH199" s="89"/>
      <c r="GI199" s="89"/>
      <c r="GJ199" s="89"/>
      <c r="GK199" s="89"/>
      <c r="GL199" s="89"/>
      <c r="GM199" s="89"/>
      <c r="GN199" s="89"/>
      <c r="GO199" s="89"/>
      <c r="GP199" s="89"/>
      <c r="GQ199" s="89"/>
      <c r="GR199" s="89"/>
      <c r="GS199" s="89"/>
    </row>
    <row r="200" spans="1:201" x14ac:dyDescent="0.85">
      <c r="J200" s="153"/>
    </row>
    <row r="201" spans="1:201" x14ac:dyDescent="0.85">
      <c r="J201" s="153"/>
    </row>
    <row r="202" spans="1:201" x14ac:dyDescent="0.85">
      <c r="J202" s="153"/>
    </row>
    <row r="203" spans="1:201" x14ac:dyDescent="0.85">
      <c r="J203" s="153"/>
    </row>
    <row r="204" spans="1:201" x14ac:dyDescent="0.85">
      <c r="J204" s="153"/>
    </row>
    <row r="205" spans="1:201" x14ac:dyDescent="0.85">
      <c r="J205" s="153"/>
    </row>
    <row r="206" spans="1:201" x14ac:dyDescent="0.85">
      <c r="J206" s="153"/>
    </row>
    <row r="207" spans="1:201" x14ac:dyDescent="0.85">
      <c r="J207" s="153"/>
    </row>
    <row r="208" spans="1:201" x14ac:dyDescent="0.85">
      <c r="J208" s="153"/>
    </row>
    <row r="209" spans="10:10" x14ac:dyDescent="0.85">
      <c r="J209" s="153"/>
    </row>
    <row r="210" spans="10:10" x14ac:dyDescent="0.85">
      <c r="J210" s="153"/>
    </row>
    <row r="211" spans="10:10" x14ac:dyDescent="0.85">
      <c r="J211" s="153"/>
    </row>
    <row r="212" spans="10:10" x14ac:dyDescent="0.85">
      <c r="J212" s="153"/>
    </row>
    <row r="213" spans="10:10" x14ac:dyDescent="0.85">
      <c r="J213" s="153"/>
    </row>
    <row r="214" spans="10:10" x14ac:dyDescent="0.85">
      <c r="J214" s="153"/>
    </row>
    <row r="215" spans="10:10" x14ac:dyDescent="0.85">
      <c r="J215" s="153"/>
    </row>
    <row r="216" spans="10:10" x14ac:dyDescent="0.85">
      <c r="J216" s="153"/>
    </row>
    <row r="217" spans="10:10" x14ac:dyDescent="0.85">
      <c r="J217" s="153"/>
    </row>
    <row r="218" spans="10:10" x14ac:dyDescent="0.85">
      <c r="J218" s="153"/>
    </row>
    <row r="219" spans="10:10" x14ac:dyDescent="0.85">
      <c r="J219" s="153"/>
    </row>
    <row r="220" spans="10:10" x14ac:dyDescent="0.85">
      <c r="J220" s="153"/>
    </row>
    <row r="221" spans="10:10" x14ac:dyDescent="0.85">
      <c r="J221" s="153"/>
    </row>
    <row r="222" spans="10:10" x14ac:dyDescent="0.85">
      <c r="J222" s="153"/>
    </row>
    <row r="223" spans="10:10" x14ac:dyDescent="0.85">
      <c r="J223" s="153"/>
    </row>
    <row r="224" spans="10:10" x14ac:dyDescent="0.85">
      <c r="J224" s="153"/>
    </row>
    <row r="225" spans="10:10" x14ac:dyDescent="0.85">
      <c r="J225" s="153"/>
    </row>
    <row r="226" spans="10:10" x14ac:dyDescent="0.85">
      <c r="J226" s="153"/>
    </row>
    <row r="227" spans="10:10" x14ac:dyDescent="0.85">
      <c r="J227" s="153"/>
    </row>
    <row r="228" spans="10:10" x14ac:dyDescent="0.85">
      <c r="J228" s="153"/>
    </row>
    <row r="229" spans="10:10" x14ac:dyDescent="0.85">
      <c r="J229" s="153"/>
    </row>
    <row r="230" spans="10:10" x14ac:dyDescent="0.85">
      <c r="J230" s="153"/>
    </row>
    <row r="231" spans="10:10" x14ac:dyDescent="0.85">
      <c r="J231" s="153"/>
    </row>
    <row r="232" spans="10:10" x14ac:dyDescent="0.85">
      <c r="J232" s="153"/>
    </row>
    <row r="233" spans="10:10" x14ac:dyDescent="0.85">
      <c r="J233" s="153"/>
    </row>
    <row r="234" spans="10:10" x14ac:dyDescent="0.85">
      <c r="J234" s="153"/>
    </row>
    <row r="235" spans="10:10" x14ac:dyDescent="0.85">
      <c r="J235" s="153"/>
    </row>
    <row r="236" spans="10:10" x14ac:dyDescent="0.85">
      <c r="J236" s="153"/>
    </row>
    <row r="237" spans="10:10" x14ac:dyDescent="0.85">
      <c r="J237" s="153"/>
    </row>
    <row r="238" spans="10:10" x14ac:dyDescent="0.85">
      <c r="J238" s="153"/>
    </row>
    <row r="239" spans="10:10" x14ac:dyDescent="0.85">
      <c r="J239" s="153"/>
    </row>
    <row r="240" spans="10:10" x14ac:dyDescent="0.85">
      <c r="J240" s="153"/>
    </row>
    <row r="241" spans="10:10" x14ac:dyDescent="0.85">
      <c r="J241" s="153"/>
    </row>
    <row r="242" spans="10:10" x14ac:dyDescent="0.85">
      <c r="J242" s="153"/>
    </row>
    <row r="243" spans="10:10" x14ac:dyDescent="0.85">
      <c r="J243" s="153"/>
    </row>
    <row r="244" spans="10:10" x14ac:dyDescent="0.85">
      <c r="J244" s="153"/>
    </row>
    <row r="245" spans="10:10" x14ac:dyDescent="0.85">
      <c r="J245" s="153"/>
    </row>
    <row r="246" spans="10:10" x14ac:dyDescent="0.85">
      <c r="J246" s="153"/>
    </row>
    <row r="247" spans="10:10" x14ac:dyDescent="0.85">
      <c r="J247" s="153"/>
    </row>
    <row r="248" spans="10:10" x14ac:dyDescent="0.85">
      <c r="J248" s="153"/>
    </row>
    <row r="249" spans="10:10" x14ac:dyDescent="0.85">
      <c r="J249" s="153"/>
    </row>
    <row r="250" spans="10:10" x14ac:dyDescent="0.85">
      <c r="J250" s="153"/>
    </row>
    <row r="251" spans="10:10" x14ac:dyDescent="0.85">
      <c r="J251" s="153"/>
    </row>
    <row r="252" spans="10:10" x14ac:dyDescent="0.85">
      <c r="J252" s="153"/>
    </row>
    <row r="253" spans="10:10" x14ac:dyDescent="0.85">
      <c r="J253" s="153"/>
    </row>
    <row r="254" spans="10:10" x14ac:dyDescent="0.85">
      <c r="J254" s="153"/>
    </row>
    <row r="255" spans="10:10" x14ac:dyDescent="0.85">
      <c r="J255" s="153"/>
    </row>
    <row r="256" spans="10:10" x14ac:dyDescent="0.85">
      <c r="J256" s="153"/>
    </row>
    <row r="257" spans="10:10" x14ac:dyDescent="0.85">
      <c r="J257" s="153"/>
    </row>
    <row r="258" spans="10:10" x14ac:dyDescent="0.85">
      <c r="J258" s="153"/>
    </row>
    <row r="259" spans="10:10" x14ac:dyDescent="0.85">
      <c r="J259" s="153"/>
    </row>
    <row r="260" spans="10:10" x14ac:dyDescent="0.85">
      <c r="J260" s="153"/>
    </row>
    <row r="261" spans="10:10" x14ac:dyDescent="0.85">
      <c r="J261" s="153"/>
    </row>
    <row r="262" spans="10:10" x14ac:dyDescent="0.85">
      <c r="J262" s="153"/>
    </row>
    <row r="263" spans="10:10" x14ac:dyDescent="0.85">
      <c r="J263" s="153"/>
    </row>
    <row r="264" spans="10:10" x14ac:dyDescent="0.85">
      <c r="J264" s="153"/>
    </row>
    <row r="265" spans="10:10" x14ac:dyDescent="0.85">
      <c r="J265" s="153"/>
    </row>
    <row r="266" spans="10:10" x14ac:dyDescent="0.85">
      <c r="J266" s="153"/>
    </row>
    <row r="267" spans="10:10" x14ac:dyDescent="0.85">
      <c r="J267" s="153"/>
    </row>
    <row r="268" spans="10:10" x14ac:dyDescent="0.85">
      <c r="J268" s="153"/>
    </row>
    <row r="269" spans="10:10" x14ac:dyDescent="0.85">
      <c r="J269" s="153"/>
    </row>
    <row r="270" spans="10:10" x14ac:dyDescent="0.85">
      <c r="J270" s="153"/>
    </row>
    <row r="271" spans="10:10" x14ac:dyDescent="0.85">
      <c r="J271" s="153"/>
    </row>
    <row r="272" spans="10:10" x14ac:dyDescent="0.85">
      <c r="J272" s="153"/>
    </row>
    <row r="273" spans="10:10" x14ac:dyDescent="0.85">
      <c r="J273" s="153"/>
    </row>
    <row r="274" spans="10:10" x14ac:dyDescent="0.85">
      <c r="J274" s="153"/>
    </row>
    <row r="275" spans="10:10" x14ac:dyDescent="0.85">
      <c r="J275" s="153"/>
    </row>
    <row r="276" spans="10:10" x14ac:dyDescent="0.85">
      <c r="J276" s="153"/>
    </row>
    <row r="277" spans="10:10" x14ac:dyDescent="0.85">
      <c r="J277" s="153"/>
    </row>
    <row r="278" spans="10:10" x14ac:dyDescent="0.85">
      <c r="J278" s="153"/>
    </row>
    <row r="279" spans="10:10" x14ac:dyDescent="0.85">
      <c r="J279" s="153"/>
    </row>
    <row r="280" spans="10:10" x14ac:dyDescent="0.85">
      <c r="J280" s="153"/>
    </row>
    <row r="281" spans="10:10" x14ac:dyDescent="0.85">
      <c r="J281" s="153"/>
    </row>
    <row r="282" spans="10:10" x14ac:dyDescent="0.85">
      <c r="J282" s="153"/>
    </row>
    <row r="283" spans="10:10" x14ac:dyDescent="0.85">
      <c r="J283" s="153"/>
    </row>
    <row r="284" spans="10:10" x14ac:dyDescent="0.85">
      <c r="J284" s="153"/>
    </row>
    <row r="285" spans="10:10" x14ac:dyDescent="0.85">
      <c r="J285" s="153"/>
    </row>
    <row r="286" spans="10:10" x14ac:dyDescent="0.85">
      <c r="J286" s="153"/>
    </row>
    <row r="287" spans="10:10" x14ac:dyDescent="0.85">
      <c r="J287" s="153"/>
    </row>
    <row r="288" spans="10:10" x14ac:dyDescent="0.85">
      <c r="J288" s="153"/>
    </row>
    <row r="289" spans="10:10" x14ac:dyDescent="0.85">
      <c r="J289" s="153"/>
    </row>
    <row r="290" spans="10:10" x14ac:dyDescent="0.85">
      <c r="J290" s="153"/>
    </row>
    <row r="291" spans="10:10" x14ac:dyDescent="0.85">
      <c r="J291" s="153"/>
    </row>
    <row r="292" spans="10:10" x14ac:dyDescent="0.85">
      <c r="J292" s="153"/>
    </row>
    <row r="293" spans="10:10" x14ac:dyDescent="0.85">
      <c r="J293" s="153"/>
    </row>
    <row r="294" spans="10:10" x14ac:dyDescent="0.85">
      <c r="J294" s="153"/>
    </row>
    <row r="295" spans="10:10" x14ac:dyDescent="0.85">
      <c r="J295" s="153"/>
    </row>
    <row r="296" spans="10:10" x14ac:dyDescent="0.85">
      <c r="J296" s="153"/>
    </row>
    <row r="297" spans="10:10" x14ac:dyDescent="0.85">
      <c r="J297" s="153"/>
    </row>
    <row r="298" spans="10:10" x14ac:dyDescent="0.85">
      <c r="J298" s="153"/>
    </row>
    <row r="299" spans="10:10" x14ac:dyDescent="0.85">
      <c r="J299" s="153"/>
    </row>
    <row r="300" spans="10:10" x14ac:dyDescent="0.85">
      <c r="J300" s="153"/>
    </row>
    <row r="301" spans="10:10" x14ac:dyDescent="0.85">
      <c r="J301" s="153"/>
    </row>
    <row r="302" spans="10:10" x14ac:dyDescent="0.85">
      <c r="J302" s="153"/>
    </row>
    <row r="303" spans="10:10" x14ac:dyDescent="0.85">
      <c r="J303" s="153"/>
    </row>
    <row r="304" spans="10:10" x14ac:dyDescent="0.85">
      <c r="J304" s="153"/>
    </row>
    <row r="305" spans="10:10" x14ac:dyDescent="0.85">
      <c r="J305" s="153"/>
    </row>
    <row r="306" spans="10:10" x14ac:dyDescent="0.85">
      <c r="J306" s="153"/>
    </row>
    <row r="307" spans="10:10" x14ac:dyDescent="0.85">
      <c r="J307" s="153"/>
    </row>
    <row r="308" spans="10:10" x14ac:dyDescent="0.85">
      <c r="J308" s="153"/>
    </row>
    <row r="309" spans="10:10" x14ac:dyDescent="0.85">
      <c r="J309" s="153"/>
    </row>
    <row r="310" spans="10:10" x14ac:dyDescent="0.85">
      <c r="J310" s="153"/>
    </row>
    <row r="311" spans="10:10" x14ac:dyDescent="0.85">
      <c r="J311" s="153"/>
    </row>
    <row r="312" spans="10:10" x14ac:dyDescent="0.85">
      <c r="J312" s="153"/>
    </row>
    <row r="313" spans="10:10" x14ac:dyDescent="0.85">
      <c r="J313" s="153"/>
    </row>
    <row r="314" spans="10:10" x14ac:dyDescent="0.85">
      <c r="J314" s="153"/>
    </row>
    <row r="315" spans="10:10" x14ac:dyDescent="0.85">
      <c r="J315" s="153"/>
    </row>
    <row r="316" spans="10:10" x14ac:dyDescent="0.85">
      <c r="J316" s="153"/>
    </row>
    <row r="317" spans="10:10" x14ac:dyDescent="0.85">
      <c r="J317" s="153"/>
    </row>
    <row r="318" spans="10:10" x14ac:dyDescent="0.85">
      <c r="J318" s="153"/>
    </row>
    <row r="319" spans="10:10" x14ac:dyDescent="0.85">
      <c r="J319" s="153"/>
    </row>
    <row r="320" spans="10:10" x14ac:dyDescent="0.85">
      <c r="J320" s="153"/>
    </row>
    <row r="321" spans="10:10" x14ac:dyDescent="0.85">
      <c r="J321" s="153"/>
    </row>
    <row r="322" spans="10:10" x14ac:dyDescent="0.85">
      <c r="J322" s="153"/>
    </row>
    <row r="323" spans="10:10" x14ac:dyDescent="0.85">
      <c r="J323" s="153"/>
    </row>
    <row r="324" spans="10:10" x14ac:dyDescent="0.85">
      <c r="J324" s="153"/>
    </row>
    <row r="325" spans="10:10" x14ac:dyDescent="0.85">
      <c r="J325" s="153"/>
    </row>
    <row r="326" spans="10:10" x14ac:dyDescent="0.85">
      <c r="J326" s="153"/>
    </row>
    <row r="327" spans="10:10" x14ac:dyDescent="0.85">
      <c r="J327" s="153"/>
    </row>
    <row r="328" spans="10:10" x14ac:dyDescent="0.85">
      <c r="J328" s="153"/>
    </row>
    <row r="329" spans="10:10" x14ac:dyDescent="0.85">
      <c r="J329" s="153"/>
    </row>
    <row r="330" spans="10:10" x14ac:dyDescent="0.85">
      <c r="J330" s="153"/>
    </row>
    <row r="331" spans="10:10" x14ac:dyDescent="0.85">
      <c r="J331" s="153"/>
    </row>
    <row r="332" spans="10:10" x14ac:dyDescent="0.85">
      <c r="J332" s="153"/>
    </row>
    <row r="333" spans="10:10" x14ac:dyDescent="0.85">
      <c r="J333" s="153"/>
    </row>
    <row r="334" spans="10:10" x14ac:dyDescent="0.85">
      <c r="J334" s="153"/>
    </row>
    <row r="335" spans="10:10" x14ac:dyDescent="0.85">
      <c r="J335" s="153"/>
    </row>
    <row r="336" spans="10:10" x14ac:dyDescent="0.85">
      <c r="J336" s="153"/>
    </row>
    <row r="337" spans="10:10" x14ac:dyDescent="0.85">
      <c r="J337" s="153"/>
    </row>
    <row r="338" spans="10:10" x14ac:dyDescent="0.85">
      <c r="J338" s="153"/>
    </row>
    <row r="339" spans="10:10" x14ac:dyDescent="0.85">
      <c r="J339" s="153"/>
    </row>
    <row r="340" spans="10:10" x14ac:dyDescent="0.85">
      <c r="J340" s="153"/>
    </row>
    <row r="341" spans="10:10" x14ac:dyDescent="0.85">
      <c r="J341" s="153"/>
    </row>
    <row r="342" spans="10:10" x14ac:dyDescent="0.85">
      <c r="J342" s="153"/>
    </row>
    <row r="343" spans="10:10" x14ac:dyDescent="0.85">
      <c r="J343" s="153"/>
    </row>
    <row r="344" spans="10:10" x14ac:dyDescent="0.85">
      <c r="J344" s="153"/>
    </row>
    <row r="345" spans="10:10" x14ac:dyDescent="0.85">
      <c r="J345" s="153"/>
    </row>
    <row r="346" spans="10:10" x14ac:dyDescent="0.85">
      <c r="J346" s="153"/>
    </row>
    <row r="347" spans="10:10" x14ac:dyDescent="0.85">
      <c r="J347" s="153"/>
    </row>
    <row r="348" spans="10:10" x14ac:dyDescent="0.85">
      <c r="J348" s="153"/>
    </row>
    <row r="349" spans="10:10" x14ac:dyDescent="0.85">
      <c r="J349" s="153"/>
    </row>
    <row r="350" spans="10:10" x14ac:dyDescent="0.85">
      <c r="J350" s="153"/>
    </row>
    <row r="351" spans="10:10" x14ac:dyDescent="0.85">
      <c r="J351" s="153"/>
    </row>
    <row r="352" spans="10:10" x14ac:dyDescent="0.85">
      <c r="J352" s="153"/>
    </row>
    <row r="353" spans="10:10" x14ac:dyDescent="0.85">
      <c r="J353" s="153"/>
    </row>
    <row r="354" spans="10:10" x14ac:dyDescent="0.85">
      <c r="J354" s="153"/>
    </row>
    <row r="355" spans="10:10" x14ac:dyDescent="0.85">
      <c r="J355" s="153"/>
    </row>
    <row r="356" spans="10:10" x14ac:dyDescent="0.85">
      <c r="J356" s="153"/>
    </row>
  </sheetData>
  <dataConsolidate/>
  <mergeCells count="13">
    <mergeCell ref="A132:B132"/>
    <mergeCell ref="A133:B133"/>
    <mergeCell ref="D6:J6"/>
    <mergeCell ref="A72:B72"/>
    <mergeCell ref="A106:B106"/>
    <mergeCell ref="A107:B107"/>
    <mergeCell ref="B1:J2"/>
    <mergeCell ref="B3:J3"/>
    <mergeCell ref="B4:J4"/>
    <mergeCell ref="A5:A7"/>
    <mergeCell ref="B5:B7"/>
    <mergeCell ref="C5:C7"/>
    <mergeCell ref="D5:J5"/>
  </mergeCells>
  <phoneticPr fontId="0" type="noConversion"/>
  <pageMargins left="0.23622047244094491" right="0.19685039370078741" top="0.31496062992125984" bottom="0.31496062992125984" header="0.19685039370078741" footer="0.19685039370078741"/>
  <pageSetup paperSize="9" scale="1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аналіз</vt:lpstr>
      <vt:lpstr>аналіз!Заголовки_для_печати</vt:lpstr>
      <vt:lpstr>аналіз!Область_печати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Користувач Windows</cp:lastModifiedBy>
  <cp:lastPrinted>2022-02-17T11:20:53Z</cp:lastPrinted>
  <dcterms:created xsi:type="dcterms:W3CDTF">2022-02-11T13:42:18Z</dcterms:created>
  <dcterms:modified xsi:type="dcterms:W3CDTF">2022-02-17T15:04:15Z</dcterms:modified>
</cp:coreProperties>
</file>