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255" windowWidth="11415" windowHeight="12960"/>
  </bookViews>
  <sheets>
    <sheet name="поточний 7461,7462,7463" sheetId="1" r:id="rId1"/>
    <sheet name="капітальний 7461" sheetId="2" r:id="rId2"/>
    <sheet name="поточний 6017" sheetId="3" r:id="rId3"/>
    <sheet name="капітальний 6017" sheetId="4" r:id="rId4"/>
    <sheet name="1" sheetId="5" r:id="rId5"/>
  </sheets>
  <definedNames>
    <definedName name="_xlnm.Print_Area" localSheetId="4">'1'!$A$1:$N$2</definedName>
    <definedName name="_xlnm.Print_Area" localSheetId="3">'капітальний 6017'!$A$1:$O$2</definedName>
    <definedName name="_xlnm.Print_Area" localSheetId="1">'капітальний 7461'!$A$1:$O$6</definedName>
    <definedName name="_xlnm.Print_Area" localSheetId="2">'поточний 6017'!$A$1:$B$3</definedName>
  </definedNames>
  <calcPr calcId="125725"/>
</workbook>
</file>

<file path=xl/calcChain.xml><?xml version="1.0" encoding="utf-8"?>
<calcChain xmlns="http://schemas.openxmlformats.org/spreadsheetml/2006/main">
  <c r="N8" i="1"/>
  <c r="M8"/>
  <c r="L8"/>
  <c r="K8"/>
  <c r="K79"/>
  <c r="N79"/>
  <c r="M79"/>
  <c r="L79"/>
  <c r="I79"/>
  <c r="H79"/>
  <c r="G79"/>
  <c r="F79"/>
  <c r="E79"/>
  <c r="D79"/>
  <c r="C79"/>
  <c r="J79"/>
  <c r="N93"/>
  <c r="M93"/>
  <c r="L93"/>
  <c r="K93"/>
  <c r="J93"/>
  <c r="I93"/>
  <c r="H93"/>
  <c r="N105"/>
  <c r="M105"/>
  <c r="L105"/>
  <c r="K105"/>
  <c r="J105"/>
  <c r="I105"/>
  <c r="H105"/>
  <c r="J8"/>
  <c r="I8"/>
  <c r="H8"/>
  <c r="G8"/>
  <c r="F8"/>
  <c r="E8"/>
  <c r="E47"/>
  <c r="F47"/>
  <c r="G47"/>
  <c r="H47"/>
  <c r="I47"/>
  <c r="J47"/>
  <c r="K47"/>
  <c r="L47"/>
  <c r="M47"/>
  <c r="N47"/>
  <c r="D47"/>
  <c r="N12" i="4"/>
  <c r="M12"/>
  <c r="L12"/>
  <c r="K12"/>
  <c r="J12"/>
  <c r="I12"/>
  <c r="H12"/>
  <c r="G12"/>
  <c r="F12"/>
  <c r="E12"/>
  <c r="D12"/>
  <c r="C12"/>
  <c r="D114" i="1"/>
  <c r="N114"/>
  <c r="M114"/>
  <c r="L114"/>
  <c r="K114"/>
  <c r="J114"/>
  <c r="I114"/>
  <c r="H114"/>
  <c r="G114"/>
  <c r="F114"/>
  <c r="E114"/>
  <c r="G105"/>
  <c r="F105"/>
  <c r="E105"/>
  <c r="D105"/>
  <c r="C105"/>
  <c r="B105"/>
  <c r="N51"/>
  <c r="M51"/>
  <c r="L51"/>
  <c r="K51"/>
  <c r="J51"/>
  <c r="I51"/>
  <c r="H51"/>
  <c r="G51"/>
  <c r="F51"/>
  <c r="E51"/>
  <c r="D51"/>
  <c r="C51"/>
  <c r="B51"/>
  <c r="N68"/>
  <c r="M68"/>
  <c r="L68"/>
  <c r="K68"/>
  <c r="J68"/>
  <c r="I68"/>
  <c r="H68"/>
  <c r="G68"/>
  <c r="F68"/>
  <c r="E68"/>
  <c r="D68"/>
  <c r="C68"/>
  <c r="C65"/>
  <c r="B65"/>
  <c r="N8" i="2"/>
  <c r="M8"/>
  <c r="L8"/>
  <c r="K8"/>
  <c r="J8"/>
  <c r="I8"/>
  <c r="H8"/>
  <c r="G8"/>
  <c r="F8"/>
  <c r="E8"/>
  <c r="D8"/>
  <c r="N65" i="1"/>
  <c r="M65"/>
  <c r="L65"/>
  <c r="K65"/>
  <c r="J65"/>
  <c r="I65"/>
  <c r="H65"/>
  <c r="G65"/>
  <c r="F65"/>
  <c r="E65"/>
  <c r="D65"/>
  <c r="N63"/>
  <c r="M63"/>
  <c r="L63"/>
  <c r="K63"/>
  <c r="J63"/>
  <c r="I63"/>
  <c r="H63"/>
  <c r="G63"/>
  <c r="F63"/>
  <c r="E63"/>
  <c r="D63"/>
  <c r="C63"/>
  <c r="N59"/>
  <c r="M59"/>
  <c r="L59"/>
  <c r="K59"/>
  <c r="J59"/>
  <c r="I59"/>
  <c r="H59"/>
  <c r="G59"/>
  <c r="F59"/>
  <c r="E59"/>
  <c r="D59"/>
  <c r="C59"/>
  <c r="D8"/>
  <c r="C8"/>
  <c r="N90"/>
  <c r="M90"/>
  <c r="M96" s="1"/>
  <c r="L90"/>
  <c r="L96" s="1"/>
  <c r="K90"/>
  <c r="J90"/>
  <c r="J96" s="1"/>
  <c r="I90"/>
  <c r="H90"/>
  <c r="G90"/>
  <c r="F90"/>
  <c r="F96"/>
  <c r="E90"/>
  <c r="D90"/>
  <c r="D96" s="1"/>
  <c r="C90"/>
  <c r="N96"/>
  <c r="B90"/>
  <c r="B79"/>
  <c r="B68"/>
  <c r="B63"/>
  <c r="B59"/>
  <c r="B47"/>
  <c r="B8"/>
  <c r="C8" i="2"/>
  <c r="G76" i="1"/>
  <c r="I76"/>
  <c r="M76"/>
  <c r="C76"/>
  <c r="F76"/>
  <c r="F99" s="1"/>
  <c r="H76"/>
  <c r="L76"/>
  <c r="N76"/>
  <c r="B96"/>
  <c r="C96"/>
  <c r="C99" s="1"/>
  <c r="E96"/>
  <c r="G96"/>
  <c r="I96"/>
  <c r="B76"/>
  <c r="D76"/>
  <c r="G99"/>
  <c r="E76"/>
  <c r="E99" l="1"/>
  <c r="B99"/>
  <c r="K96"/>
  <c r="L99"/>
  <c r="D99"/>
  <c r="K76"/>
  <c r="N99"/>
  <c r="J76"/>
  <c r="J99" s="1"/>
  <c r="H96"/>
  <c r="H99" s="1"/>
  <c r="M99"/>
  <c r="I99"/>
  <c r="K99" l="1"/>
</calcChain>
</file>

<file path=xl/sharedStrings.xml><?xml version="1.0" encoding="utf-8"?>
<sst xmlns="http://schemas.openxmlformats.org/spreadsheetml/2006/main" count="190" uniqueCount="163">
  <si>
    <t>Уточнена сума видатків</t>
  </si>
  <si>
    <t>липень</t>
  </si>
  <si>
    <t>серпень</t>
  </si>
  <si>
    <t>жовтень</t>
  </si>
  <si>
    <t>листопад</t>
  </si>
  <si>
    <t>грудень</t>
  </si>
  <si>
    <t>Профінансовано</t>
  </si>
  <si>
    <t>Залишок асигнувань</t>
  </si>
  <si>
    <t>В С Ь О Г О</t>
  </si>
  <si>
    <t>Аналіз  фінансування  ремонту доріг у 2020 р.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</si>
  <si>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</si>
  <si>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</si>
  <si>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</si>
  <si>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</si>
  <si>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</si>
  <si>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</si>
  <si>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вересень</t>
  </si>
  <si>
    <t>КП "КОМУНАЛЬНИК"</t>
  </si>
  <si>
    <t>КП "Комунальник"</t>
  </si>
  <si>
    <t>КП "Червонограджитлокомунсервіс"</t>
  </si>
  <si>
    <t xml:space="preserve"> </t>
  </si>
  <si>
    <t>Капітальний ремонт внутрішньобудинкової електромережі по вул.Паркова,4 в м.Червонограді</t>
  </si>
  <si>
    <t xml:space="preserve">всього </t>
  </si>
  <si>
    <t>рішення від 22.12.2020 № 56</t>
  </si>
  <si>
    <t>Рішення від 22.12.2020 № 56</t>
  </si>
  <si>
    <t>Червоноград</t>
  </si>
  <si>
    <t xml:space="preserve">пр.Шевченка ,14а </t>
  </si>
  <si>
    <t>пр.Шевченка,(від вул.Івасюка-вул.Купчинського)</t>
  </si>
  <si>
    <t>вул.Стуса(від вул.Івасюка-вул.Стуса,34)</t>
  </si>
  <si>
    <t>Парк культури і відпочинку ім.Т.Шевченко</t>
  </si>
  <si>
    <t>вул.В.Стуса,20-вул.Миру,3-вул.Паркова,8</t>
  </si>
  <si>
    <t>вул.Б.Хмельницького,14</t>
  </si>
  <si>
    <t>Поздимир</t>
  </si>
  <si>
    <t>вул.Стара дорога</t>
  </si>
  <si>
    <t>вул.Промислова</t>
  </si>
  <si>
    <t xml:space="preserve">вул.Ст.Бандери </t>
  </si>
  <si>
    <t>вул.Головна</t>
  </si>
  <si>
    <t>вул.Героїв Майдану-вул.Клюсівська,18а-18в</t>
  </si>
  <si>
    <t>вул.Б.Хмельницького</t>
  </si>
  <si>
    <t>вул.Сокальська</t>
  </si>
  <si>
    <t>вул.Княгині Ольги</t>
  </si>
  <si>
    <t>СОСНІВКА</t>
  </si>
  <si>
    <t>вул.Шашкевича</t>
  </si>
  <si>
    <t>вул.22Січня</t>
  </si>
  <si>
    <t>вул.Базарна</t>
  </si>
  <si>
    <t>СІЛЕЦЬ</t>
  </si>
  <si>
    <t>вул.Шахтарська</t>
  </si>
  <si>
    <t>вул.Українська</t>
  </si>
  <si>
    <t>Присілок Насалі</t>
  </si>
  <si>
    <t>Присілок Заболотня</t>
  </si>
  <si>
    <t>Присілок Груби</t>
  </si>
  <si>
    <t>Присілок Солтиси</t>
  </si>
  <si>
    <t>ГІРНИК</t>
  </si>
  <si>
    <t>вул.Тарнавського</t>
  </si>
  <si>
    <t>вул.Лисенка</t>
  </si>
  <si>
    <t>вул.Січових Сітрільців</t>
  </si>
  <si>
    <t>вул.Центральна</t>
  </si>
  <si>
    <t>БЕНДЮГА</t>
  </si>
  <si>
    <t>МЕЖИРІЧЧЯ</t>
  </si>
  <si>
    <t>вул.Підбужна</t>
  </si>
  <si>
    <t>ДОБРЯЧИН</t>
  </si>
  <si>
    <t>Поточний ремонт внутріквартальних доріг:</t>
  </si>
  <si>
    <t>ВСЬОГО</t>
  </si>
  <si>
    <t xml:space="preserve">Перелік доріг та тротуарів загального користування Червоноградської міської територіальної громади,  які підлягають поточному ремонту у 2021р. </t>
  </si>
  <si>
    <t>рішення від 23.02.2021 № 187</t>
  </si>
  <si>
    <t>встановлення дорожніх знаків</t>
  </si>
  <si>
    <t>Рішення від23.02.2021             № 187</t>
  </si>
  <si>
    <t>вул.Підлісна</t>
  </si>
  <si>
    <t>вул.Миру</t>
  </si>
  <si>
    <t>вул.Травнева</t>
  </si>
  <si>
    <t>щебеневе покриття присілків Зарудні, Заболоття Дженджерівка, Гостинець, асфальтне покриття присілку Солтиси</t>
  </si>
  <si>
    <t>підсипка доріг на ділянках, що виділені ветеранам АТО по вул.Яворницького, Пушкіна в районі стадіону "Гірник"</t>
  </si>
  <si>
    <t>рішення від 11.03.2021              №228</t>
  </si>
  <si>
    <t>КП "СОСНІВКАЖИТЛОКОМУНСЕРВІС"</t>
  </si>
  <si>
    <t>КП "ЧЕРВОНОГРАДЖИТЛОКОМУНСЕРВІС"</t>
  </si>
  <si>
    <t>КП " Червонограджитлокомунсервіс"</t>
  </si>
  <si>
    <t>рішення від 23.02.2021 №187</t>
  </si>
  <si>
    <t>Рішення від 11.03.2021 №228</t>
  </si>
  <si>
    <t>Всього</t>
  </si>
  <si>
    <t>вул.Бічна Промислова</t>
  </si>
  <si>
    <t>вул.Бічна Шевченка</t>
  </si>
  <si>
    <t>вул.Бобинського</t>
  </si>
  <si>
    <t>вул.Богуна</t>
  </si>
  <si>
    <t>вул.Винниченка</t>
  </si>
  <si>
    <t>Дамба Грушевського</t>
  </si>
  <si>
    <t>вул.Залізнична</t>
  </si>
  <si>
    <t>вул.Заньковецької</t>
  </si>
  <si>
    <t>вул.Івасюка</t>
  </si>
  <si>
    <t>вул.Клюсівська</t>
  </si>
  <si>
    <t>вул.Корольова</t>
  </si>
  <si>
    <t>вул.Купчинського</t>
  </si>
  <si>
    <t>вул.Львівська</t>
  </si>
  <si>
    <t>вул.Мазепи</t>
  </si>
  <si>
    <t>вул.Паркова</t>
  </si>
  <si>
    <t>вул.Героїв Майдану</t>
  </si>
  <si>
    <t>пр.Шевченка</t>
  </si>
  <si>
    <t>вул.Св.Володимира</t>
  </si>
  <si>
    <t>вул.Й.Сліпого</t>
  </si>
  <si>
    <t>вул.Стрілецька</t>
  </si>
  <si>
    <t>вул.В.Стуса</t>
  </si>
  <si>
    <t>вул.Чорновола</t>
  </si>
  <si>
    <t>вул.Шевська</t>
  </si>
  <si>
    <t>вул.Вечірня</t>
  </si>
  <si>
    <t>рішення від 01.04.21</t>
  </si>
  <si>
    <t>проектні роботи Капітальний ремонт електромережі по вул.Івасюка,9 в м.Червонограді</t>
  </si>
  <si>
    <t>проектні роботи Капітальний ремонт електромережі по вул.Стуса,53 в м.Червонограді</t>
  </si>
  <si>
    <r>
      <t xml:space="preserve">Перелік доріг та тротуарів загального користування м.Червонограда, які підлягають </t>
    </r>
    <r>
      <rPr>
        <b/>
        <sz val="16"/>
        <color indexed="10"/>
        <rFont val="Times New Roman"/>
        <family val="1"/>
        <charset val="204"/>
      </rPr>
      <t>капітальному</t>
    </r>
    <r>
      <rPr>
        <b/>
        <sz val="16"/>
        <color indexed="8"/>
        <rFont val="Times New Roman"/>
        <family val="1"/>
        <charset val="204"/>
      </rPr>
      <t xml:space="preserve"> ремонту у 2021р. </t>
    </r>
  </si>
  <si>
    <r>
      <t xml:space="preserve">Капітальний ремонт вулиці Миру в селі </t>
    </r>
    <r>
      <rPr>
        <b/>
        <sz val="16"/>
        <color indexed="10"/>
        <rFont val="Times New Roman"/>
        <family val="1"/>
        <charset val="204"/>
      </rPr>
      <t xml:space="preserve">Борятин </t>
    </r>
    <r>
      <rPr>
        <b/>
        <sz val="16"/>
        <rFont val="Times New Roman"/>
        <family val="1"/>
        <charset val="204"/>
      </rPr>
      <t>від траси Р15 (Червоноград-Ковель) до будинку №25 по вул.Миру</t>
    </r>
  </si>
  <si>
    <t>Всього ТРОТУАРИ КП "Комунальник"</t>
  </si>
  <si>
    <t xml:space="preserve">   КП "Комунальник" -ДОРОГИ                          ЧЕРВОНОГРАД                                                     </t>
  </si>
  <si>
    <t>вул.Шептицького</t>
  </si>
  <si>
    <t>рішення від 29.04.2021 №398</t>
  </si>
  <si>
    <t>поточний ремонт вул.Промислової</t>
  </si>
  <si>
    <t>рішення від 01.04.2021 №286</t>
  </si>
  <si>
    <t>Всього по КП "Комунальник</t>
  </si>
  <si>
    <t>ВСЬОГО 7461               КП"КОМУНАЛЬНИК"</t>
  </si>
  <si>
    <t>поточний ремонт вул.Грушевського в смт.Гірник</t>
  </si>
  <si>
    <t>ВСЬОГО ЧЖКС</t>
  </si>
  <si>
    <t>ВСЬОГО ДОРОГИ                                                                                 ( КП "КОМУНАЛЬНИК") по 7461</t>
  </si>
  <si>
    <t xml:space="preserve">ТРОТУАРИ </t>
  </si>
  <si>
    <t xml:space="preserve">ТРОТУАР вул.Грушевського </t>
  </si>
  <si>
    <t>РІШЕННЯ ВІД 20.05.2021 №465</t>
  </si>
  <si>
    <t>план</t>
  </si>
  <si>
    <t>профінансовано</t>
  </si>
  <si>
    <t>залишок</t>
  </si>
  <si>
    <t>Добрячин</t>
  </si>
  <si>
    <t>ремонт дороги (тротуару) по вул.Червоноградська</t>
  </si>
  <si>
    <t>рішення №537 від 24.06.2021</t>
  </si>
  <si>
    <t>рішення від 05.08.2021</t>
  </si>
  <si>
    <t xml:space="preserve">вул.Стефаника </t>
  </si>
  <si>
    <t>Облаштування тротуарної доріжки в парку культури та відпочинку ім.Т.Г.Шевченка</t>
  </si>
  <si>
    <t>рішення №727 від 17.08.2021</t>
  </si>
  <si>
    <t>тротуар по вул.Ст.Бандери,29-41</t>
  </si>
  <si>
    <t>Поточний ремонт автомобільної дороги загального користування  місцевого значння  С141615 Сілець - Соснівка</t>
  </si>
  <si>
    <t>Поточний ремонт автомобільної дороги загального користування  місцевого значння  С141602 Белз - Ванів - Острів</t>
  </si>
  <si>
    <t>Поточний ремонт автомобільної дороги загального користування  місцевого значння  С141617(Броди-Червоноград)- Волсвин</t>
  </si>
  <si>
    <t>поточний ремонт дороги вул.Б.Хмельницького</t>
  </si>
  <si>
    <t>поточний ремонт дороги вул.Грушевського</t>
  </si>
  <si>
    <t>поточний ремонт дороги вул.Лісна</t>
  </si>
  <si>
    <t>поточний ремонт дороги вул.Стуса</t>
  </si>
  <si>
    <t>рішення №729 від 16.09.2021</t>
  </si>
  <si>
    <t>вул.Т.Савки</t>
  </si>
  <si>
    <t>вул.Затишна</t>
  </si>
  <si>
    <t xml:space="preserve">влаштування бордюр по вул.Миру </t>
  </si>
  <si>
    <t>поточний ремонт дороги мікрорайону "Солокія"</t>
  </si>
  <si>
    <t>виготовлення проектно-кошторисної документації на капітальний ремонт дороги по вул.Промислова в м.Червонограді Львівської області</t>
  </si>
  <si>
    <t>станом на 01.10.2021</t>
  </si>
  <si>
    <t>Аналіз  фінансування  ремонту доріг станом на 01.10.2021</t>
  </si>
  <si>
    <t>ремонт  дорожнього покриття  проїзної частини  прибудинкової території вул.Корольова 30,36,38</t>
  </si>
  <si>
    <t>ремонт  дорожнього покриття  проїзної частини  прибудинкової території вул.Стуса,19-21,21а</t>
  </si>
  <si>
    <t>ремонт  дорожнього покриття  проїзної частини  прибудинкової території вул.Набережна,27-вул.Корольова,14</t>
  </si>
  <si>
    <t>Ремонт покриттів тротуарів пр.Шевченка,26а</t>
  </si>
  <si>
    <t>Ремонт покриттів тротуарів вул.Шептицького(від ЧСШ №9 до вул.Сокальська,26)</t>
  </si>
  <si>
    <t>ремонт  дорожнього покриття  проїзної частини та ремонт покриттів тротуарів, майданчиків, прибудинкової території вул.Шкільна</t>
  </si>
  <si>
    <t>пот.ремонт покриття тротуару між житловими будинками по вул.Набережна 17-19 в м.Червонограді</t>
  </si>
  <si>
    <t>поточний ремонт дороги біля житлового будинку по вул.Набережна,25</t>
  </si>
  <si>
    <t>поточний ремонт покриття тротуару біля житлового будинку по вул.Бандери,11</t>
  </si>
  <si>
    <t>поточний ремонт покриття тротуару біля житлового будинку по вул.Шашкевича,9</t>
  </si>
  <si>
    <t>поточний ремонт дорожнього покриття проїздної частини прибудинкової території  біля ж/б  вул.Стуса 20, вул.Грінченка1, вул.Миру 2 в м.Червонограді струменевим методом</t>
  </si>
  <si>
    <t>поточний ремонт дорожнього покриття проїздної частини прибудинкової території  біля ж/б  вул.Сокальська 18,20,22,24, вул.Шептицького 1,13,33 в м.Червонограді струменевим методом</t>
  </si>
  <si>
    <t>поточний ремонт дорожнього покриття проїздної частини прибудинкової території  біля ж/б  вул.Сокальська 34,38,вул.Бандери 1,11, вул.Івасюка27 в м.Червонограді струменевим методом</t>
  </si>
  <si>
    <t>поточний ремонт дорожнього покриття проїздної частини прибудинкової території  біля ж/б  вул.Сокальська18а, вул.Шептицького3а,5а в м.Червонограді струменевим методом</t>
  </si>
  <si>
    <t>поточний ремонт дорожнього покриття проїздної частини прибудинкової території  біля ж/б  вул.Бандери 33,35,вул. Шептицького 31,вул.Сокальська26 струменевим методом</t>
  </si>
</sst>
</file>

<file path=xl/styles.xml><?xml version="1.0" encoding="utf-8"?>
<styleSheet xmlns="http://schemas.openxmlformats.org/spreadsheetml/2006/main">
  <numFmts count="1">
    <numFmt numFmtId="164" formatCode="#,##0.0"/>
  </numFmts>
  <fonts count="45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Calibri"/>
      <family val="2"/>
    </font>
    <font>
      <b/>
      <i/>
      <sz val="1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name val="Calibri"/>
      <family val="2"/>
    </font>
    <font>
      <b/>
      <sz val="16"/>
      <name val="Calibri"/>
      <family val="2"/>
      <charset val="204"/>
    </font>
    <font>
      <b/>
      <sz val="14"/>
      <name val="Calibri"/>
      <family val="2"/>
      <charset val="204"/>
    </font>
    <font>
      <b/>
      <i/>
      <sz val="14"/>
      <name val="Calibri"/>
      <family val="2"/>
      <charset val="204"/>
    </font>
    <font>
      <b/>
      <sz val="20"/>
      <name val="Calibri"/>
      <family val="2"/>
      <charset val="204"/>
    </font>
    <font>
      <b/>
      <sz val="11"/>
      <name val="Calibri"/>
      <family val="2"/>
      <charset val="204"/>
    </font>
    <font>
      <b/>
      <i/>
      <sz val="24"/>
      <name val="Calibri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</font>
    <font>
      <b/>
      <sz val="16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2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20"/>
      <name val="Times New Roman"/>
      <family val="1"/>
      <charset val="204"/>
    </font>
    <font>
      <b/>
      <i/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164" fontId="0" fillId="0" borderId="0" xfId="0" applyNumberFormat="1"/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/>
    <xf numFmtId="164" fontId="5" fillId="0" borderId="0" xfId="0" applyNumberFormat="1" applyFont="1"/>
    <xf numFmtId="0" fontId="5" fillId="0" borderId="0" xfId="0" applyFont="1"/>
    <xf numFmtId="0" fontId="6" fillId="0" borderId="0" xfId="0" applyFont="1"/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10" fillId="0" borderId="0" xfId="0" applyNumberFormat="1" applyFont="1"/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1" fillId="0" borderId="0" xfId="0" applyFont="1"/>
    <xf numFmtId="0" fontId="14" fillId="0" borderId="0" xfId="0" applyFont="1" applyAlignment="1">
      <alignment horizontal="right"/>
    </xf>
    <xf numFmtId="0" fontId="12" fillId="0" borderId="0" xfId="0" applyFont="1"/>
    <xf numFmtId="4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5" fillId="0" borderId="1" xfId="0" applyFont="1" applyBorder="1"/>
    <xf numFmtId="0" fontId="3" fillId="0" borderId="0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/>
    <xf numFmtId="4" fontId="1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5" fillId="2" borderId="0" xfId="0" applyFont="1" applyFill="1"/>
    <xf numFmtId="0" fontId="21" fillId="2" borderId="0" xfId="0" applyFont="1" applyFill="1"/>
    <xf numFmtId="0" fontId="15" fillId="3" borderId="0" xfId="0" applyFont="1" applyFill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Border="1"/>
    <xf numFmtId="2" fontId="24" fillId="0" borderId="1" xfId="0" applyNumberFormat="1" applyFont="1" applyBorder="1"/>
    <xf numFmtId="0" fontId="24" fillId="0" borderId="1" xfId="0" applyFont="1" applyBorder="1"/>
    <xf numFmtId="4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/>
    <xf numFmtId="0" fontId="22" fillId="0" borderId="1" xfId="0" applyFont="1" applyBorder="1" applyAlignment="1">
      <alignment horizontal="left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" fontId="24" fillId="0" borderId="1" xfId="0" applyNumberFormat="1" applyFont="1" applyBorder="1" applyAlignment="1">
      <alignment horizontal="center"/>
    </xf>
    <xf numFmtId="0" fontId="24" fillId="0" borderId="0" xfId="0" applyFont="1"/>
    <xf numFmtId="0" fontId="27" fillId="0" borderId="0" xfId="0" applyFont="1" applyAlignment="1">
      <alignment vertical="center"/>
    </xf>
    <xf numFmtId="0" fontId="22" fillId="0" borderId="0" xfId="0" applyFont="1" applyBorder="1" applyAlignment="1">
      <alignment vertical="center" wrapText="1"/>
    </xf>
    <xf numFmtId="4" fontId="23" fillId="0" borderId="0" xfId="0" applyNumberFormat="1" applyFont="1" applyBorder="1" applyAlignment="1">
      <alignment horizontal="center" vertical="center" wrapText="1"/>
    </xf>
    <xf numFmtId="4" fontId="24" fillId="0" borderId="0" xfId="0" applyNumberFormat="1" applyFont="1" applyBorder="1"/>
    <xf numFmtId="0" fontId="22" fillId="0" borderId="0" xfId="0" applyFont="1" applyBorder="1" applyAlignment="1">
      <alignment wrapText="1"/>
    </xf>
    <xf numFmtId="0" fontId="24" fillId="0" borderId="0" xfId="0" applyFont="1" applyBorder="1"/>
    <xf numFmtId="0" fontId="26" fillId="0" borderId="0" xfId="0" applyFont="1" applyBorder="1" applyAlignment="1"/>
    <xf numFmtId="0" fontId="2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29" fillId="0" borderId="0" xfId="0" applyNumberFormat="1" applyFont="1"/>
    <xf numFmtId="0" fontId="29" fillId="0" borderId="0" xfId="0" applyFont="1"/>
    <xf numFmtId="164" fontId="28" fillId="0" borderId="0" xfId="0" applyNumberFormat="1" applyFont="1"/>
    <xf numFmtId="0" fontId="30" fillId="0" borderId="0" xfId="0" applyFont="1" applyAlignment="1">
      <alignment horizontal="right"/>
    </xf>
    <xf numFmtId="0" fontId="28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164" fontId="29" fillId="0" borderId="1" xfId="0" applyNumberFormat="1" applyFont="1" applyBorder="1" applyAlignment="1">
      <alignment horizontal="center" vertical="center" wrapText="1"/>
    </xf>
    <xf numFmtId="164" fontId="28" fillId="0" borderId="1" xfId="0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/>
    <xf numFmtId="4" fontId="29" fillId="0" borderId="1" xfId="0" applyNumberFormat="1" applyFont="1" applyBorder="1" applyAlignment="1">
      <alignment horizontal="center" vertical="center"/>
    </xf>
    <xf numFmtId="4" fontId="28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/>
    </xf>
    <xf numFmtId="4" fontId="28" fillId="0" borderId="1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1" xfId="0" applyFont="1" applyBorder="1" applyAlignment="1">
      <alignment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0" fontId="2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164" fontId="35" fillId="0" borderId="0" xfId="0" applyNumberFormat="1" applyFont="1"/>
    <xf numFmtId="0" fontId="35" fillId="0" borderId="0" xfId="0" applyFont="1"/>
    <xf numFmtId="164" fontId="0" fillId="0" borderId="1" xfId="0" applyNumberFormat="1" applyBorder="1" applyAlignment="1">
      <alignment horizontal="center" vertical="center"/>
    </xf>
    <xf numFmtId="0" fontId="36" fillId="0" borderId="1" xfId="0" applyFont="1" applyBorder="1" applyAlignment="1">
      <alignment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wrapText="1"/>
    </xf>
    <xf numFmtId="0" fontId="0" fillId="0" borderId="1" xfId="0" applyBorder="1"/>
    <xf numFmtId="0" fontId="38" fillId="0" borderId="1" xfId="0" applyFont="1" applyBorder="1" applyAlignment="1">
      <alignment vertical="top" wrapText="1"/>
    </xf>
    <xf numFmtId="164" fontId="38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 wrapText="1"/>
    </xf>
    <xf numFmtId="4" fontId="24" fillId="0" borderId="2" xfId="0" applyNumberFormat="1" applyFont="1" applyBorder="1"/>
    <xf numFmtId="4" fontId="22" fillId="0" borderId="2" xfId="0" applyNumberFormat="1" applyFont="1" applyBorder="1" applyAlignment="1">
      <alignment horizontal="center" vertical="center" wrapText="1"/>
    </xf>
    <xf numFmtId="4" fontId="22" fillId="3" borderId="2" xfId="0" applyNumberFormat="1" applyFont="1" applyFill="1" applyBorder="1" applyAlignment="1">
      <alignment horizontal="center" vertical="center" wrapText="1"/>
    </xf>
    <xf numFmtId="4" fontId="23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/>
    <xf numFmtId="164" fontId="16" fillId="0" borderId="1" xfId="0" applyNumberFormat="1" applyFont="1" applyBorder="1" applyAlignment="1">
      <alignment horizontal="center" vertical="center"/>
    </xf>
    <xf numFmtId="164" fontId="40" fillId="0" borderId="1" xfId="0" applyNumberFormat="1" applyFont="1" applyBorder="1" applyAlignment="1">
      <alignment horizontal="center" vertical="center"/>
    </xf>
    <xf numFmtId="164" fontId="41" fillId="0" borderId="0" xfId="0" applyNumberFormat="1" applyFont="1" applyAlignment="1">
      <alignment horizontal="center" vertical="center"/>
    </xf>
    <xf numFmtId="0" fontId="16" fillId="0" borderId="0" xfId="0" applyFont="1"/>
    <xf numFmtId="164" fontId="40" fillId="0" borderId="0" xfId="0" applyNumberFormat="1" applyFont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164" fontId="40" fillId="2" borderId="0" xfId="0" applyNumberFormat="1" applyFont="1" applyFill="1" applyAlignment="1">
      <alignment horizontal="center" vertical="center"/>
    </xf>
    <xf numFmtId="164" fontId="35" fillId="2" borderId="0" xfId="0" applyNumberFormat="1" applyFont="1" applyFill="1"/>
    <xf numFmtId="0" fontId="35" fillId="2" borderId="0" xfId="0" applyFont="1" applyFill="1"/>
    <xf numFmtId="164" fontId="40" fillId="0" borderId="1" xfId="0" applyNumberFormat="1" applyFont="1" applyBorder="1" applyAlignment="1">
      <alignment horizontal="center" vertical="center" wrapText="1"/>
    </xf>
    <xf numFmtId="164" fontId="35" fillId="0" borderId="0" xfId="0" applyNumberFormat="1" applyFont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top" wrapText="1"/>
    </xf>
    <xf numFmtId="164" fontId="40" fillId="3" borderId="1" xfId="0" applyNumberFormat="1" applyFont="1" applyFill="1" applyBorder="1" applyAlignment="1">
      <alignment horizontal="center" vertical="center"/>
    </xf>
    <xf numFmtId="164" fontId="35" fillId="3" borderId="0" xfId="0" applyNumberFormat="1" applyFont="1" applyFill="1"/>
    <xf numFmtId="0" fontId="35" fillId="3" borderId="0" xfId="0" applyFont="1" applyFill="1"/>
    <xf numFmtId="0" fontId="33" fillId="3" borderId="1" xfId="0" applyFont="1" applyFill="1" applyBorder="1" applyAlignment="1">
      <alignment horizontal="center" vertical="center"/>
    </xf>
    <xf numFmtId="0" fontId="15" fillId="3" borderId="1" xfId="0" applyFont="1" applyFill="1" applyBorder="1"/>
    <xf numFmtId="0" fontId="15" fillId="3" borderId="2" xfId="0" applyFont="1" applyFill="1" applyBorder="1"/>
    <xf numFmtId="164" fontId="16" fillId="3" borderId="1" xfId="0" applyNumberFormat="1" applyFont="1" applyFill="1" applyBorder="1" applyAlignment="1">
      <alignment horizontal="center" vertical="center"/>
    </xf>
    <xf numFmtId="164" fontId="15" fillId="3" borderId="0" xfId="0" applyNumberFormat="1" applyFont="1" applyFill="1"/>
    <xf numFmtId="0" fontId="26" fillId="3" borderId="1" xfId="0" applyFont="1" applyFill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/>
    <xf numFmtId="0" fontId="19" fillId="0" borderId="1" xfId="0" applyFont="1" applyBorder="1"/>
    <xf numFmtId="0" fontId="20" fillId="0" borderId="0" xfId="0" applyFont="1"/>
    <xf numFmtId="164" fontId="42" fillId="0" borderId="0" xfId="0" applyNumberFormat="1" applyFont="1"/>
    <xf numFmtId="164" fontId="8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3" fillId="0" borderId="0" xfId="0" applyFont="1"/>
    <xf numFmtId="0" fontId="3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4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3"/>
  <sheetViews>
    <sheetView tabSelected="1" topLeftCell="A4" zoomScale="60" zoomScaleNormal="60" workbookViewId="0">
      <pane xSplit="14" ySplit="4" topLeftCell="O69" activePane="bottomRight" state="frozen"/>
      <selection activeCell="A4" sqref="A4"/>
      <selection pane="topRight" activeCell="N4" sqref="N4"/>
      <selection pane="bottomLeft" activeCell="A6" sqref="A6"/>
      <selection pane="bottomRight" activeCell="A5" sqref="A5"/>
    </sheetView>
  </sheetViews>
  <sheetFormatPr defaultRowHeight="15" outlineLevelCol="1"/>
  <cols>
    <col min="1" max="1" width="69.85546875" style="7" customWidth="1"/>
    <col min="2" max="2" width="20.5703125" style="7" hidden="1" customWidth="1" outlineLevel="1"/>
    <col min="3" max="3" width="19.28515625" style="7" hidden="1" customWidth="1" outlineLevel="1"/>
    <col min="4" max="4" width="20.42578125" style="7" hidden="1" customWidth="1" outlineLevel="1"/>
    <col min="5" max="5" width="20" style="7" hidden="1" customWidth="1" outlineLevel="1"/>
    <col min="6" max="6" width="18.42578125" style="7" hidden="1" customWidth="1" outlineLevel="1"/>
    <col min="7" max="7" width="18.7109375" style="7" hidden="1" customWidth="1" outlineLevel="1"/>
    <col min="8" max="8" width="15.5703125" style="7" hidden="1" customWidth="1" outlineLevel="1"/>
    <col min="9" max="9" width="18.85546875" style="7" hidden="1" customWidth="1" outlineLevel="1"/>
    <col min="10" max="10" width="19.5703125" style="7" hidden="1" customWidth="1" outlineLevel="1"/>
    <col min="11" max="11" width="19.7109375" style="7" hidden="1" customWidth="1" outlineLevel="1"/>
    <col min="12" max="14" width="18" style="7" hidden="1" customWidth="1" outlineLevel="1"/>
    <col min="15" max="15" width="20.85546875" style="107" customWidth="1" collapsed="1"/>
    <col min="16" max="16" width="25.7109375" style="107" customWidth="1"/>
    <col min="17" max="17" width="22" style="107" customWidth="1"/>
    <col min="18" max="18" width="12.42578125" style="88" bestFit="1" customWidth="1"/>
    <col min="19" max="19" width="13.5703125" style="89" bestFit="1" customWidth="1"/>
    <col min="20" max="23" width="9.140625" style="89"/>
    <col min="24" max="24" width="9.85546875" style="89" bestFit="1" customWidth="1"/>
    <col min="25" max="16384" width="9.140625" style="89"/>
  </cols>
  <sheetData>
    <row r="1" spans="1:18" s="89" customFormat="1" ht="18.75">
      <c r="A1" s="24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07"/>
      <c r="P1" s="107"/>
      <c r="Q1" s="107"/>
      <c r="R1" s="88"/>
    </row>
    <row r="2" spans="1:18" s="89" customFormat="1" ht="39.75" customHeight="1">
      <c r="A2" s="25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07"/>
      <c r="P2" s="107"/>
      <c r="Q2" s="107"/>
      <c r="R2" s="88"/>
    </row>
    <row r="3" spans="1:18" s="89" customFormat="1" ht="19.5" customHeight="1">
      <c r="A3" s="108">
        <v>7461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09"/>
      <c r="P3" s="109"/>
      <c r="Q3" s="109"/>
      <c r="R3" s="88"/>
    </row>
    <row r="4" spans="1:18" s="89" customFormat="1" ht="19.5" customHeight="1">
      <c r="A4" s="10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09"/>
      <c r="P4" s="109"/>
      <c r="Q4" s="109"/>
      <c r="R4" s="88"/>
    </row>
    <row r="5" spans="1:18" s="114" customFormat="1" ht="50.25" customHeight="1">
      <c r="A5" s="36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110"/>
      <c r="P5" s="111" t="s">
        <v>146</v>
      </c>
      <c r="Q5" s="112"/>
      <c r="R5" s="113"/>
    </row>
    <row r="6" spans="1:18" s="89" customFormat="1" ht="52.5" customHeight="1">
      <c r="A6" s="8" t="s">
        <v>17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09"/>
      <c r="P6" s="109"/>
      <c r="Q6" s="109"/>
      <c r="R6" s="88"/>
    </row>
    <row r="7" spans="1:18" s="89" customFormat="1" ht="138.75" customHeight="1">
      <c r="A7" s="97" t="s">
        <v>63</v>
      </c>
      <c r="B7" s="39" t="s">
        <v>24</v>
      </c>
      <c r="C7" s="40" t="s">
        <v>66</v>
      </c>
      <c r="D7" s="40" t="s">
        <v>72</v>
      </c>
      <c r="E7" s="40" t="s">
        <v>113</v>
      </c>
      <c r="F7" s="40" t="s">
        <v>111</v>
      </c>
      <c r="G7" s="40" t="s">
        <v>121</v>
      </c>
      <c r="H7" s="40" t="s">
        <v>127</v>
      </c>
      <c r="I7" s="40" t="s">
        <v>128</v>
      </c>
      <c r="J7" s="40" t="s">
        <v>131</v>
      </c>
      <c r="K7" s="40" t="s">
        <v>140</v>
      </c>
      <c r="L7" s="40"/>
      <c r="M7" s="40"/>
      <c r="N7" s="98"/>
      <c r="O7" s="115" t="s">
        <v>0</v>
      </c>
      <c r="P7" s="115" t="s">
        <v>6</v>
      </c>
      <c r="Q7" s="115" t="s">
        <v>7</v>
      </c>
      <c r="R7" s="116"/>
    </row>
    <row r="8" spans="1:18" s="89" customFormat="1" ht="70.5" customHeight="1">
      <c r="A8" s="38" t="s">
        <v>109</v>
      </c>
      <c r="B8" s="41">
        <f>SUM(B9:B36)</f>
        <v>6400000</v>
      </c>
      <c r="C8" s="41">
        <f>SUM(C9:C36)</f>
        <v>0</v>
      </c>
      <c r="D8" s="41">
        <f>SUM(D9:D36)</f>
        <v>749000</v>
      </c>
      <c r="E8" s="42">
        <f>SUM(E9:E45)</f>
        <v>884210</v>
      </c>
      <c r="F8" s="42">
        <f t="shared" ref="F8:J8" si="0">SUM(F9:F45)</f>
        <v>0</v>
      </c>
      <c r="G8" s="42">
        <f t="shared" si="0"/>
        <v>182200</v>
      </c>
      <c r="H8" s="42">
        <f t="shared" si="0"/>
        <v>0</v>
      </c>
      <c r="I8" s="42">
        <f t="shared" si="0"/>
        <v>0</v>
      </c>
      <c r="J8" s="42">
        <f t="shared" si="0"/>
        <v>-563773</v>
      </c>
      <c r="K8" s="42">
        <f>SUM(K9:K46)</f>
        <v>-459248</v>
      </c>
      <c r="L8" s="42">
        <f t="shared" ref="L8:N8" si="1">SUM(L9:L46)</f>
        <v>0</v>
      </c>
      <c r="M8" s="42">
        <f t="shared" si="1"/>
        <v>0</v>
      </c>
      <c r="N8" s="99">
        <f t="shared" si="1"/>
        <v>0</v>
      </c>
      <c r="O8" s="106">
        <v>7192389</v>
      </c>
      <c r="P8" s="106">
        <v>5353387.34</v>
      </c>
      <c r="Q8" s="106">
        <v>1839001.6600000001</v>
      </c>
      <c r="R8" s="88"/>
    </row>
    <row r="9" spans="1:18" s="89" customFormat="1" ht="21">
      <c r="A9" s="43" t="s">
        <v>38</v>
      </c>
      <c r="B9" s="44">
        <v>1000000</v>
      </c>
      <c r="C9" s="45"/>
      <c r="D9" s="45">
        <v>749000</v>
      </c>
      <c r="E9" s="46">
        <v>1012210</v>
      </c>
      <c r="F9" s="47"/>
      <c r="G9" s="47"/>
      <c r="H9" s="47"/>
      <c r="I9" s="45"/>
      <c r="J9" s="45">
        <v>-403300</v>
      </c>
      <c r="K9" s="45"/>
      <c r="L9" s="45"/>
      <c r="M9" s="45"/>
      <c r="N9" s="100"/>
      <c r="O9" s="106">
        <v>2357910</v>
      </c>
      <c r="P9" s="106">
        <v>2291353.83</v>
      </c>
      <c r="Q9" s="106">
        <v>66556.169999999925</v>
      </c>
      <c r="R9" s="88"/>
    </row>
    <row r="10" spans="1:18" s="89" customFormat="1" ht="21">
      <c r="A10" s="49" t="s">
        <v>79</v>
      </c>
      <c r="B10" s="44">
        <v>2300000</v>
      </c>
      <c r="C10" s="45"/>
      <c r="D10" s="45"/>
      <c r="E10" s="46">
        <v>-1300000</v>
      </c>
      <c r="F10" s="45"/>
      <c r="G10" s="45"/>
      <c r="H10" s="45"/>
      <c r="I10" s="45"/>
      <c r="J10" s="45"/>
      <c r="K10" s="45"/>
      <c r="L10" s="45"/>
      <c r="M10" s="45"/>
      <c r="N10" s="100"/>
      <c r="O10" s="106">
        <v>1000000</v>
      </c>
      <c r="P10" s="106">
        <v>0</v>
      </c>
      <c r="Q10" s="106">
        <v>1000000</v>
      </c>
      <c r="R10" s="88"/>
    </row>
    <row r="11" spans="1:18" s="89" customFormat="1" ht="21">
      <c r="A11" s="49" t="s">
        <v>80</v>
      </c>
      <c r="B11" s="44"/>
      <c r="C11" s="45"/>
      <c r="D11" s="45"/>
      <c r="E11" s="46">
        <v>20000</v>
      </c>
      <c r="F11" s="45"/>
      <c r="G11" s="45"/>
      <c r="H11" s="45"/>
      <c r="I11" s="45"/>
      <c r="J11" s="45"/>
      <c r="K11" s="45"/>
      <c r="L11" s="45"/>
      <c r="M11" s="45"/>
      <c r="N11" s="100"/>
      <c r="O11" s="106">
        <v>20000</v>
      </c>
      <c r="P11" s="106">
        <v>19998</v>
      </c>
      <c r="Q11" s="106">
        <v>2</v>
      </c>
      <c r="R11" s="88"/>
    </row>
    <row r="12" spans="1:18" s="89" customFormat="1" ht="21">
      <c r="A12" s="49" t="s">
        <v>81</v>
      </c>
      <c r="B12" s="44"/>
      <c r="C12" s="45"/>
      <c r="D12" s="45"/>
      <c r="E12" s="46">
        <v>20000</v>
      </c>
      <c r="F12" s="45"/>
      <c r="G12" s="45"/>
      <c r="H12" s="45"/>
      <c r="I12" s="45"/>
      <c r="J12" s="45"/>
      <c r="K12" s="45"/>
      <c r="L12" s="45"/>
      <c r="M12" s="45"/>
      <c r="N12" s="100"/>
      <c r="O12" s="106">
        <v>20000</v>
      </c>
      <c r="P12" s="106">
        <v>19998</v>
      </c>
      <c r="Q12" s="106">
        <v>2</v>
      </c>
      <c r="R12" s="88"/>
    </row>
    <row r="13" spans="1:18" s="89" customFormat="1" ht="21">
      <c r="A13" s="49" t="s">
        <v>82</v>
      </c>
      <c r="B13" s="44"/>
      <c r="C13" s="45"/>
      <c r="D13" s="45"/>
      <c r="E13" s="46">
        <v>20000</v>
      </c>
      <c r="F13" s="45"/>
      <c r="G13" s="45"/>
      <c r="H13" s="45"/>
      <c r="I13" s="45"/>
      <c r="J13" s="45"/>
      <c r="K13" s="45"/>
      <c r="L13" s="45"/>
      <c r="M13" s="45"/>
      <c r="N13" s="100"/>
      <c r="O13" s="106">
        <v>20000</v>
      </c>
      <c r="P13" s="106">
        <v>20000</v>
      </c>
      <c r="Q13" s="106">
        <v>0</v>
      </c>
      <c r="R13" s="88"/>
    </row>
    <row r="14" spans="1:18" s="89" customFormat="1" ht="21">
      <c r="A14" s="49" t="s">
        <v>102</v>
      </c>
      <c r="B14" s="44"/>
      <c r="C14" s="45"/>
      <c r="D14" s="45"/>
      <c r="E14" s="46">
        <v>40000</v>
      </c>
      <c r="F14" s="45"/>
      <c r="G14" s="45"/>
      <c r="H14" s="45"/>
      <c r="I14" s="45"/>
      <c r="J14" s="45"/>
      <c r="K14" s="45"/>
      <c r="L14" s="45"/>
      <c r="M14" s="45"/>
      <c r="N14" s="100"/>
      <c r="O14" s="106">
        <v>40000</v>
      </c>
      <c r="P14" s="106">
        <v>0</v>
      </c>
      <c r="Q14" s="106">
        <v>40000</v>
      </c>
      <c r="R14" s="88"/>
    </row>
    <row r="15" spans="1:18" s="89" customFormat="1" ht="21">
      <c r="A15" s="49" t="s">
        <v>83</v>
      </c>
      <c r="B15" s="44"/>
      <c r="C15" s="45"/>
      <c r="D15" s="45"/>
      <c r="E15" s="46">
        <v>20000</v>
      </c>
      <c r="F15" s="45"/>
      <c r="G15" s="45"/>
      <c r="H15" s="45"/>
      <c r="I15" s="45"/>
      <c r="J15" s="45"/>
      <c r="K15" s="45"/>
      <c r="L15" s="45"/>
      <c r="M15" s="45"/>
      <c r="N15" s="100"/>
      <c r="O15" s="106">
        <v>20000</v>
      </c>
      <c r="P15" s="106">
        <v>19994.400000000001</v>
      </c>
      <c r="Q15" s="106">
        <v>5.5999999999985448</v>
      </c>
      <c r="R15" s="88"/>
    </row>
    <row r="16" spans="1:18" s="89" customFormat="1" ht="21">
      <c r="A16" s="49" t="s">
        <v>99</v>
      </c>
      <c r="B16" s="44"/>
      <c r="C16" s="45"/>
      <c r="D16" s="45"/>
      <c r="E16" s="46">
        <v>150000</v>
      </c>
      <c r="F16" s="45"/>
      <c r="G16" s="45"/>
      <c r="H16" s="45"/>
      <c r="I16" s="45"/>
      <c r="J16" s="45"/>
      <c r="K16" s="45"/>
      <c r="L16" s="45"/>
      <c r="M16" s="45"/>
      <c r="N16" s="100"/>
      <c r="O16" s="106">
        <v>150000</v>
      </c>
      <c r="P16" s="106">
        <v>123200</v>
      </c>
      <c r="Q16" s="106">
        <v>26800</v>
      </c>
      <c r="R16" s="88"/>
    </row>
    <row r="17" spans="1:18" s="89" customFormat="1" ht="21">
      <c r="A17" s="43" t="s">
        <v>36</v>
      </c>
      <c r="B17" s="44">
        <v>500000</v>
      </c>
      <c r="C17" s="45"/>
      <c r="D17" s="45"/>
      <c r="E17" s="46"/>
      <c r="F17" s="45"/>
      <c r="G17" s="45"/>
      <c r="H17" s="45"/>
      <c r="I17" s="45"/>
      <c r="J17" s="45"/>
      <c r="K17" s="45"/>
      <c r="L17" s="45"/>
      <c r="M17" s="45"/>
      <c r="N17" s="100"/>
      <c r="O17" s="106">
        <v>500000</v>
      </c>
      <c r="P17" s="106">
        <v>499999.2</v>
      </c>
      <c r="Q17" s="106">
        <v>0.79999999998835847</v>
      </c>
      <c r="R17" s="88"/>
    </row>
    <row r="18" spans="1:18" s="89" customFormat="1" ht="21">
      <c r="A18" s="43" t="s">
        <v>94</v>
      </c>
      <c r="B18" s="44"/>
      <c r="C18" s="45"/>
      <c r="D18" s="45"/>
      <c r="E18" s="46">
        <v>150000</v>
      </c>
      <c r="F18" s="45"/>
      <c r="G18" s="45">
        <v>62000</v>
      </c>
      <c r="H18" s="45"/>
      <c r="I18" s="45"/>
      <c r="J18" s="45"/>
      <c r="K18" s="45"/>
      <c r="L18" s="45"/>
      <c r="M18" s="45"/>
      <c r="N18" s="100"/>
      <c r="O18" s="106">
        <v>212000</v>
      </c>
      <c r="P18" s="106">
        <v>182135.74</v>
      </c>
      <c r="Q18" s="106">
        <v>29864.260000000009</v>
      </c>
      <c r="R18" s="88"/>
    </row>
    <row r="19" spans="1:18" s="89" customFormat="1" ht="21">
      <c r="A19" s="43" t="s">
        <v>37</v>
      </c>
      <c r="B19" s="44">
        <v>300000</v>
      </c>
      <c r="C19" s="45"/>
      <c r="D19" s="45"/>
      <c r="E19" s="46">
        <v>-85000</v>
      </c>
      <c r="F19" s="45"/>
      <c r="G19" s="45"/>
      <c r="H19" s="45"/>
      <c r="I19" s="45"/>
      <c r="J19" s="45"/>
      <c r="K19" s="45"/>
      <c r="L19" s="45"/>
      <c r="M19" s="45"/>
      <c r="N19" s="100"/>
      <c r="O19" s="106">
        <v>215000</v>
      </c>
      <c r="P19" s="106">
        <v>215000</v>
      </c>
      <c r="Q19" s="106">
        <v>0</v>
      </c>
      <c r="R19" s="88"/>
    </row>
    <row r="20" spans="1:18" s="89" customFormat="1" ht="21">
      <c r="A20" s="43" t="s">
        <v>84</v>
      </c>
      <c r="B20" s="44"/>
      <c r="C20" s="45"/>
      <c r="D20" s="45"/>
      <c r="E20" s="46">
        <v>45000</v>
      </c>
      <c r="F20" s="45"/>
      <c r="G20" s="45"/>
      <c r="H20" s="45"/>
      <c r="I20" s="45"/>
      <c r="J20" s="45"/>
      <c r="K20" s="45"/>
      <c r="L20" s="45"/>
      <c r="M20" s="45"/>
      <c r="N20" s="100"/>
      <c r="O20" s="106">
        <v>45000</v>
      </c>
      <c r="P20" s="106">
        <v>45000</v>
      </c>
      <c r="Q20" s="106">
        <v>0</v>
      </c>
      <c r="R20" s="88"/>
    </row>
    <row r="21" spans="1:18" s="89" customFormat="1" ht="21">
      <c r="A21" s="43" t="s">
        <v>142</v>
      </c>
      <c r="B21" s="44"/>
      <c r="C21" s="45"/>
      <c r="D21" s="45"/>
      <c r="E21" s="46"/>
      <c r="F21" s="45"/>
      <c r="G21" s="45"/>
      <c r="H21" s="45"/>
      <c r="I21" s="45"/>
      <c r="J21" s="45"/>
      <c r="K21" s="45">
        <v>5000</v>
      </c>
      <c r="L21" s="45"/>
      <c r="M21" s="45"/>
      <c r="N21" s="100"/>
      <c r="O21" s="106">
        <v>5000</v>
      </c>
      <c r="P21" s="106">
        <v>0</v>
      </c>
      <c r="Q21" s="106">
        <v>5000</v>
      </c>
      <c r="R21" s="88"/>
    </row>
    <row r="22" spans="1:18" s="89" customFormat="1" ht="21">
      <c r="A22" s="43" t="s">
        <v>85</v>
      </c>
      <c r="B22" s="44"/>
      <c r="C22" s="45"/>
      <c r="D22" s="45"/>
      <c r="E22" s="46">
        <v>49000</v>
      </c>
      <c r="F22" s="45"/>
      <c r="G22" s="45"/>
      <c r="H22" s="45"/>
      <c r="I22" s="45"/>
      <c r="J22" s="45"/>
      <c r="K22" s="45"/>
      <c r="L22" s="45"/>
      <c r="M22" s="45"/>
      <c r="N22" s="100"/>
      <c r="O22" s="106">
        <v>49000</v>
      </c>
      <c r="P22" s="106">
        <v>49000</v>
      </c>
      <c r="Q22" s="106">
        <v>0</v>
      </c>
      <c r="R22" s="88"/>
    </row>
    <row r="23" spans="1:18" s="89" customFormat="1" ht="21">
      <c r="A23" s="43" t="s">
        <v>86</v>
      </c>
      <c r="B23" s="44"/>
      <c r="C23" s="45"/>
      <c r="D23" s="45"/>
      <c r="E23" s="46">
        <v>30000</v>
      </c>
      <c r="F23" s="45"/>
      <c r="G23" s="45"/>
      <c r="H23" s="45"/>
      <c r="I23" s="45"/>
      <c r="J23" s="45"/>
      <c r="K23" s="45"/>
      <c r="L23" s="45"/>
      <c r="M23" s="45"/>
      <c r="N23" s="100"/>
      <c r="O23" s="106">
        <v>30000</v>
      </c>
      <c r="P23" s="106">
        <v>30000</v>
      </c>
      <c r="Q23" s="106">
        <v>0</v>
      </c>
      <c r="R23" s="88"/>
    </row>
    <row r="24" spans="1:18" s="89" customFormat="1" ht="21">
      <c r="A24" s="43" t="s">
        <v>87</v>
      </c>
      <c r="B24" s="44"/>
      <c r="C24" s="45"/>
      <c r="D24" s="45"/>
      <c r="E24" s="46">
        <v>49000</v>
      </c>
      <c r="F24" s="45"/>
      <c r="G24" s="45"/>
      <c r="H24" s="45"/>
      <c r="I24" s="45"/>
      <c r="J24" s="45"/>
      <c r="K24" s="45"/>
      <c r="L24" s="45"/>
      <c r="M24" s="45"/>
      <c r="N24" s="100"/>
      <c r="O24" s="106">
        <v>49000</v>
      </c>
      <c r="P24" s="106">
        <v>48990</v>
      </c>
      <c r="Q24" s="106">
        <v>10</v>
      </c>
      <c r="R24" s="88"/>
    </row>
    <row r="25" spans="1:18" s="89" customFormat="1" ht="21">
      <c r="A25" s="43" t="s">
        <v>97</v>
      </c>
      <c r="B25" s="44"/>
      <c r="C25" s="45"/>
      <c r="D25" s="45"/>
      <c r="E25" s="46">
        <v>20000</v>
      </c>
      <c r="F25" s="45"/>
      <c r="G25" s="45"/>
      <c r="H25" s="45"/>
      <c r="I25" s="45"/>
      <c r="J25" s="45"/>
      <c r="K25" s="45"/>
      <c r="L25" s="45"/>
      <c r="M25" s="45"/>
      <c r="N25" s="100"/>
      <c r="O25" s="106">
        <v>20000</v>
      </c>
      <c r="P25" s="106">
        <v>19998</v>
      </c>
      <c r="Q25" s="106">
        <v>2</v>
      </c>
      <c r="R25" s="88"/>
    </row>
    <row r="26" spans="1:18" s="89" customFormat="1" ht="21">
      <c r="A26" s="43" t="s">
        <v>88</v>
      </c>
      <c r="B26" s="44"/>
      <c r="C26" s="45"/>
      <c r="D26" s="45"/>
      <c r="E26" s="46">
        <v>45000</v>
      </c>
      <c r="F26" s="45"/>
      <c r="G26" s="45">
        <v>46200</v>
      </c>
      <c r="H26" s="45"/>
      <c r="I26" s="45"/>
      <c r="J26" s="45"/>
      <c r="K26" s="45"/>
      <c r="L26" s="45"/>
      <c r="M26" s="45"/>
      <c r="N26" s="100"/>
      <c r="O26" s="106">
        <v>91200</v>
      </c>
      <c r="P26" s="106">
        <v>74955</v>
      </c>
      <c r="Q26" s="106">
        <v>16245</v>
      </c>
      <c r="R26" s="88"/>
    </row>
    <row r="27" spans="1:18" s="89" customFormat="1" ht="21">
      <c r="A27" s="43" t="s">
        <v>40</v>
      </c>
      <c r="B27" s="44">
        <v>400000</v>
      </c>
      <c r="C27" s="45"/>
      <c r="D27" s="45"/>
      <c r="E27" s="46"/>
      <c r="F27" s="45"/>
      <c r="G27" s="45"/>
      <c r="H27" s="45"/>
      <c r="I27" s="45"/>
      <c r="J27" s="45"/>
      <c r="K27" s="45"/>
      <c r="L27" s="45"/>
      <c r="M27" s="45"/>
      <c r="N27" s="100"/>
      <c r="O27" s="106">
        <v>400000</v>
      </c>
      <c r="P27" s="106">
        <v>400000</v>
      </c>
      <c r="Q27" s="106">
        <v>0</v>
      </c>
      <c r="R27" s="88"/>
    </row>
    <row r="28" spans="1:18" s="89" customFormat="1" ht="21">
      <c r="A28" s="43" t="s">
        <v>89</v>
      </c>
      <c r="B28" s="44"/>
      <c r="C28" s="45"/>
      <c r="D28" s="45"/>
      <c r="E28" s="46">
        <v>49000</v>
      </c>
      <c r="F28" s="45"/>
      <c r="G28" s="45"/>
      <c r="H28" s="45"/>
      <c r="I28" s="45"/>
      <c r="J28" s="45"/>
      <c r="K28" s="45"/>
      <c r="L28" s="45"/>
      <c r="M28" s="45"/>
      <c r="N28" s="100"/>
      <c r="O28" s="106">
        <v>49000</v>
      </c>
      <c r="P28" s="106">
        <v>48996</v>
      </c>
      <c r="Q28" s="106">
        <v>4</v>
      </c>
      <c r="R28" s="88"/>
    </row>
    <row r="29" spans="1:18" s="89" customFormat="1" ht="21">
      <c r="A29" s="43" t="s">
        <v>90</v>
      </c>
      <c r="B29" s="44"/>
      <c r="C29" s="45"/>
      <c r="D29" s="45"/>
      <c r="E29" s="46">
        <v>49000</v>
      </c>
      <c r="F29" s="45"/>
      <c r="G29" s="45"/>
      <c r="H29" s="45"/>
      <c r="I29" s="45"/>
      <c r="J29" s="45"/>
      <c r="K29" s="45"/>
      <c r="L29" s="45"/>
      <c r="M29" s="45"/>
      <c r="N29" s="100"/>
      <c r="O29" s="106">
        <v>49000</v>
      </c>
      <c r="P29" s="106">
        <v>49000</v>
      </c>
      <c r="Q29" s="106">
        <v>0</v>
      </c>
      <c r="R29" s="88"/>
    </row>
    <row r="30" spans="1:18" s="89" customFormat="1" ht="21">
      <c r="A30" s="43" t="s">
        <v>91</v>
      </c>
      <c r="B30" s="44"/>
      <c r="C30" s="45"/>
      <c r="D30" s="45"/>
      <c r="E30" s="46">
        <v>49000</v>
      </c>
      <c r="F30" s="45"/>
      <c r="G30" s="45"/>
      <c r="H30" s="45"/>
      <c r="I30" s="45"/>
      <c r="J30" s="45"/>
      <c r="K30" s="45">
        <v>75000</v>
      </c>
      <c r="L30" s="45"/>
      <c r="M30" s="45"/>
      <c r="N30" s="100"/>
      <c r="O30" s="106">
        <v>124000</v>
      </c>
      <c r="P30" s="106">
        <v>48996</v>
      </c>
      <c r="Q30" s="106">
        <v>75004</v>
      </c>
      <c r="R30" s="88"/>
    </row>
    <row r="31" spans="1:18" s="89" customFormat="1" ht="21">
      <c r="A31" s="43" t="s">
        <v>92</v>
      </c>
      <c r="B31" s="44"/>
      <c r="C31" s="45"/>
      <c r="D31" s="45"/>
      <c r="E31" s="46">
        <v>49000</v>
      </c>
      <c r="F31" s="45"/>
      <c r="G31" s="45"/>
      <c r="H31" s="45"/>
      <c r="I31" s="45"/>
      <c r="J31" s="45"/>
      <c r="K31" s="45"/>
      <c r="L31" s="45"/>
      <c r="M31" s="45"/>
      <c r="N31" s="100"/>
      <c r="O31" s="106">
        <v>49000</v>
      </c>
      <c r="P31" s="106">
        <v>48990</v>
      </c>
      <c r="Q31" s="106">
        <v>10</v>
      </c>
      <c r="R31" s="88"/>
    </row>
    <row r="32" spans="1:18" s="89" customFormat="1" ht="21">
      <c r="A32" s="43" t="s">
        <v>93</v>
      </c>
      <c r="B32" s="44"/>
      <c r="C32" s="45"/>
      <c r="D32" s="45"/>
      <c r="E32" s="46">
        <v>49000</v>
      </c>
      <c r="F32" s="45"/>
      <c r="G32" s="45"/>
      <c r="H32" s="45"/>
      <c r="I32" s="45"/>
      <c r="J32" s="45"/>
      <c r="K32" s="45"/>
      <c r="L32" s="45"/>
      <c r="M32" s="45"/>
      <c r="N32" s="100"/>
      <c r="O32" s="106">
        <v>49000</v>
      </c>
      <c r="P32" s="106">
        <v>48984</v>
      </c>
      <c r="Q32" s="106">
        <v>16</v>
      </c>
      <c r="R32" s="88"/>
    </row>
    <row r="33" spans="1:18" s="89" customFormat="1" ht="21">
      <c r="A33" s="43" t="s">
        <v>34</v>
      </c>
      <c r="B33" s="44">
        <v>1200000</v>
      </c>
      <c r="C33" s="45"/>
      <c r="D33" s="45"/>
      <c r="E33" s="46"/>
      <c r="F33" s="45"/>
      <c r="G33" s="45"/>
      <c r="H33" s="45"/>
      <c r="I33" s="45">
        <v>-200000</v>
      </c>
      <c r="J33" s="45">
        <v>-160473</v>
      </c>
      <c r="K33" s="45">
        <v>-676248</v>
      </c>
      <c r="L33" s="45"/>
      <c r="M33" s="45"/>
      <c r="N33" s="100"/>
      <c r="O33" s="106">
        <v>163279</v>
      </c>
      <c r="P33" s="106">
        <v>0</v>
      </c>
      <c r="Q33" s="106">
        <v>163279</v>
      </c>
      <c r="R33" s="88"/>
    </row>
    <row r="34" spans="1:18" s="89" customFormat="1" ht="21">
      <c r="A34" s="43" t="s">
        <v>98</v>
      </c>
      <c r="B34" s="44"/>
      <c r="C34" s="45"/>
      <c r="D34" s="45"/>
      <c r="E34" s="46">
        <v>20000</v>
      </c>
      <c r="F34" s="45"/>
      <c r="G34" s="45"/>
      <c r="H34" s="45"/>
      <c r="I34" s="45"/>
      <c r="J34" s="45"/>
      <c r="K34" s="45"/>
      <c r="L34" s="45"/>
      <c r="M34" s="45"/>
      <c r="N34" s="100"/>
      <c r="O34" s="106">
        <v>20000</v>
      </c>
      <c r="P34" s="106">
        <v>19992</v>
      </c>
      <c r="Q34" s="106">
        <v>8</v>
      </c>
      <c r="R34" s="88"/>
    </row>
    <row r="35" spans="1:18" s="89" customFormat="1" ht="21">
      <c r="A35" s="43" t="s">
        <v>39</v>
      </c>
      <c r="B35" s="44">
        <v>500000</v>
      </c>
      <c r="C35" s="45"/>
      <c r="D35" s="45"/>
      <c r="E35" s="46"/>
      <c r="F35" s="45"/>
      <c r="G35" s="45"/>
      <c r="H35" s="45"/>
      <c r="I35" s="45">
        <v>75000</v>
      </c>
      <c r="J35" s="45"/>
      <c r="K35" s="45"/>
      <c r="L35" s="45"/>
      <c r="M35" s="45"/>
      <c r="N35" s="100"/>
      <c r="O35" s="106">
        <v>575000</v>
      </c>
      <c r="P35" s="106">
        <v>469958.39</v>
      </c>
      <c r="Q35" s="106">
        <v>105041.60999999999</v>
      </c>
      <c r="R35" s="88"/>
    </row>
    <row r="36" spans="1:18" s="7" customFormat="1" ht="21">
      <c r="A36" s="43" t="s">
        <v>35</v>
      </c>
      <c r="B36" s="44">
        <v>200000</v>
      </c>
      <c r="C36" s="45"/>
      <c r="D36" s="45"/>
      <c r="E36" s="46"/>
      <c r="F36" s="45"/>
      <c r="G36" s="45">
        <v>74000</v>
      </c>
      <c r="H36" s="45"/>
      <c r="I36" s="45"/>
      <c r="J36" s="45"/>
      <c r="K36" s="45"/>
      <c r="L36" s="45"/>
      <c r="M36" s="45"/>
      <c r="N36" s="100"/>
      <c r="O36" s="105">
        <v>274000</v>
      </c>
      <c r="P36" s="105">
        <v>224879.18</v>
      </c>
      <c r="Q36" s="105">
        <v>49120.820000000007</v>
      </c>
      <c r="R36" s="6"/>
    </row>
    <row r="37" spans="1:18" s="7" customFormat="1" ht="21">
      <c r="A37" s="43" t="s">
        <v>129</v>
      </c>
      <c r="B37" s="44"/>
      <c r="C37" s="45"/>
      <c r="D37" s="45"/>
      <c r="E37" s="46"/>
      <c r="F37" s="45"/>
      <c r="G37" s="45"/>
      <c r="H37" s="45"/>
      <c r="I37" s="45">
        <v>125000</v>
      </c>
      <c r="J37" s="45"/>
      <c r="K37" s="45"/>
      <c r="L37" s="45"/>
      <c r="M37" s="45"/>
      <c r="N37" s="100"/>
      <c r="O37" s="105">
        <v>125000</v>
      </c>
      <c r="P37" s="105">
        <v>0</v>
      </c>
      <c r="Q37" s="105">
        <v>125000</v>
      </c>
      <c r="R37" s="6"/>
    </row>
    <row r="38" spans="1:18" s="7" customFormat="1" ht="21">
      <c r="A38" s="43" t="s">
        <v>96</v>
      </c>
      <c r="B38" s="44"/>
      <c r="C38" s="45"/>
      <c r="D38" s="45"/>
      <c r="E38" s="46">
        <v>40000</v>
      </c>
      <c r="F38" s="45"/>
      <c r="G38" s="45"/>
      <c r="H38" s="45"/>
      <c r="I38" s="45"/>
      <c r="J38" s="45"/>
      <c r="K38" s="45"/>
      <c r="L38" s="45"/>
      <c r="M38" s="45"/>
      <c r="N38" s="100"/>
      <c r="O38" s="105">
        <v>40000</v>
      </c>
      <c r="P38" s="105">
        <v>39998.400000000001</v>
      </c>
      <c r="Q38" s="105">
        <v>1.5999999999985448</v>
      </c>
      <c r="R38" s="6"/>
    </row>
    <row r="39" spans="1:18" s="7" customFormat="1" ht="21">
      <c r="A39" s="43" t="s">
        <v>141</v>
      </c>
      <c r="B39" s="44"/>
      <c r="C39" s="45"/>
      <c r="D39" s="45"/>
      <c r="E39" s="46"/>
      <c r="F39" s="45"/>
      <c r="G39" s="45"/>
      <c r="H39" s="45"/>
      <c r="I39" s="45"/>
      <c r="J39" s="45"/>
      <c r="K39" s="45">
        <v>37000</v>
      </c>
      <c r="L39" s="45"/>
      <c r="M39" s="45"/>
      <c r="N39" s="100"/>
      <c r="O39" s="105">
        <v>37000</v>
      </c>
      <c r="P39" s="105">
        <v>0</v>
      </c>
      <c r="Q39" s="105">
        <v>37000</v>
      </c>
      <c r="R39" s="6"/>
    </row>
    <row r="40" spans="1:18" s="7" customFormat="1" ht="21">
      <c r="A40" s="43" t="s">
        <v>53</v>
      </c>
      <c r="B40" s="44"/>
      <c r="C40" s="45"/>
      <c r="D40" s="45"/>
      <c r="E40" s="46">
        <v>49000</v>
      </c>
      <c r="F40" s="45"/>
      <c r="G40" s="45"/>
      <c r="H40" s="45"/>
      <c r="I40" s="45"/>
      <c r="J40" s="45"/>
      <c r="K40" s="45"/>
      <c r="L40" s="45"/>
      <c r="M40" s="45"/>
      <c r="N40" s="100"/>
      <c r="O40" s="105">
        <v>49000</v>
      </c>
      <c r="P40" s="105">
        <v>49000</v>
      </c>
      <c r="Q40" s="105">
        <v>0</v>
      </c>
      <c r="R40" s="6"/>
    </row>
    <row r="41" spans="1:18" s="7" customFormat="1" ht="21">
      <c r="A41" s="43" t="s">
        <v>42</v>
      </c>
      <c r="B41" s="44"/>
      <c r="C41" s="45"/>
      <c r="D41" s="45"/>
      <c r="E41" s="46">
        <v>49000</v>
      </c>
      <c r="F41" s="45"/>
      <c r="G41" s="45"/>
      <c r="H41" s="45"/>
      <c r="I41" s="45"/>
      <c r="J41" s="45"/>
      <c r="K41" s="45"/>
      <c r="L41" s="45"/>
      <c r="M41" s="45"/>
      <c r="N41" s="100"/>
      <c r="O41" s="105">
        <v>49000</v>
      </c>
      <c r="P41" s="105">
        <v>49000</v>
      </c>
      <c r="Q41" s="105">
        <v>0</v>
      </c>
      <c r="R41" s="6"/>
    </row>
    <row r="42" spans="1:18" s="7" customFormat="1" ht="21">
      <c r="A42" s="43" t="s">
        <v>95</v>
      </c>
      <c r="B42" s="44"/>
      <c r="C42" s="45"/>
      <c r="D42" s="45"/>
      <c r="E42" s="46">
        <v>49000</v>
      </c>
      <c r="F42" s="45"/>
      <c r="G42" s="45"/>
      <c r="H42" s="45"/>
      <c r="I42" s="45"/>
      <c r="J42" s="45"/>
      <c r="K42" s="45"/>
      <c r="L42" s="45"/>
      <c r="M42" s="45"/>
      <c r="N42" s="100"/>
      <c r="O42" s="105">
        <v>49000</v>
      </c>
      <c r="P42" s="105">
        <v>48978</v>
      </c>
      <c r="Q42" s="105">
        <v>22</v>
      </c>
      <c r="R42" s="6"/>
    </row>
    <row r="43" spans="1:18" s="7" customFormat="1" ht="21">
      <c r="A43" s="43" t="s">
        <v>101</v>
      </c>
      <c r="B43" s="44"/>
      <c r="C43" s="45"/>
      <c r="D43" s="45"/>
      <c r="E43" s="46">
        <v>49000</v>
      </c>
      <c r="F43" s="45"/>
      <c r="G43" s="45"/>
      <c r="H43" s="45"/>
      <c r="I43" s="45"/>
      <c r="J43" s="45"/>
      <c r="K43" s="45"/>
      <c r="L43" s="45"/>
      <c r="M43" s="45"/>
      <c r="N43" s="100"/>
      <c r="O43" s="105">
        <v>49000</v>
      </c>
      <c r="P43" s="105">
        <v>49000</v>
      </c>
      <c r="Q43" s="105">
        <v>0</v>
      </c>
      <c r="R43" s="6"/>
    </row>
    <row r="44" spans="1:18" s="7" customFormat="1" ht="21">
      <c r="A44" s="43" t="s">
        <v>110</v>
      </c>
      <c r="B44" s="44"/>
      <c r="C44" s="45"/>
      <c r="D44" s="45"/>
      <c r="E44" s="46">
        <v>49000</v>
      </c>
      <c r="F44" s="45"/>
      <c r="G44" s="45"/>
      <c r="H44" s="45"/>
      <c r="I44" s="45"/>
      <c r="J44" s="45"/>
      <c r="K44" s="45"/>
      <c r="L44" s="45"/>
      <c r="M44" s="45"/>
      <c r="N44" s="100"/>
      <c r="O44" s="105">
        <v>49000</v>
      </c>
      <c r="P44" s="105">
        <v>48997.2</v>
      </c>
      <c r="Q44" s="105">
        <v>2.8000000000029104</v>
      </c>
      <c r="R44" s="6"/>
    </row>
    <row r="45" spans="1:18" s="7" customFormat="1" ht="21">
      <c r="A45" s="43" t="s">
        <v>100</v>
      </c>
      <c r="B45" s="44"/>
      <c r="C45" s="45"/>
      <c r="D45" s="45"/>
      <c r="E45" s="46">
        <v>49000</v>
      </c>
      <c r="F45" s="45"/>
      <c r="G45" s="45"/>
      <c r="H45" s="45"/>
      <c r="I45" s="45"/>
      <c r="J45" s="45"/>
      <c r="K45" s="45"/>
      <c r="L45" s="45"/>
      <c r="M45" s="45"/>
      <c r="N45" s="100"/>
      <c r="O45" s="105">
        <v>49000</v>
      </c>
      <c r="P45" s="105">
        <v>48996</v>
      </c>
      <c r="Q45" s="105">
        <v>4</v>
      </c>
      <c r="R45" s="6"/>
    </row>
    <row r="46" spans="1:18" s="7" customFormat="1" ht="40.5">
      <c r="A46" s="43" t="s">
        <v>144</v>
      </c>
      <c r="B46" s="44"/>
      <c r="C46" s="45"/>
      <c r="D46" s="45"/>
      <c r="E46" s="46"/>
      <c r="F46" s="45"/>
      <c r="G46" s="45"/>
      <c r="H46" s="45"/>
      <c r="I46" s="45"/>
      <c r="J46" s="45"/>
      <c r="K46" s="45">
        <v>100000</v>
      </c>
      <c r="L46" s="45"/>
      <c r="M46" s="45"/>
      <c r="N46" s="100"/>
      <c r="O46" s="105">
        <v>100000</v>
      </c>
      <c r="P46" s="105">
        <v>0</v>
      </c>
      <c r="Q46" s="105">
        <v>100000</v>
      </c>
      <c r="R46" s="6"/>
    </row>
    <row r="47" spans="1:18" s="89" customFormat="1" ht="33.75" customHeight="1">
      <c r="A47" s="38" t="s">
        <v>41</v>
      </c>
      <c r="B47" s="41">
        <f>SUM(B48:B50)</f>
        <v>1000000</v>
      </c>
      <c r="C47" s="41">
        <v>0</v>
      </c>
      <c r="D47" s="41">
        <f>SUM(D48:D50)</f>
        <v>-1000000</v>
      </c>
      <c r="E47" s="41">
        <f t="shared" ref="E47:N47" si="2">SUM(E48:E50)</f>
        <v>0</v>
      </c>
      <c r="F47" s="41">
        <f t="shared" si="2"/>
        <v>0</v>
      </c>
      <c r="G47" s="41">
        <f t="shared" si="2"/>
        <v>0</v>
      </c>
      <c r="H47" s="41">
        <f t="shared" si="2"/>
        <v>0</v>
      </c>
      <c r="I47" s="41">
        <f t="shared" si="2"/>
        <v>0</v>
      </c>
      <c r="J47" s="41">
        <f t="shared" si="2"/>
        <v>0</v>
      </c>
      <c r="K47" s="41">
        <f t="shared" si="2"/>
        <v>0</v>
      </c>
      <c r="L47" s="41">
        <f t="shared" si="2"/>
        <v>0</v>
      </c>
      <c r="M47" s="41">
        <f t="shared" si="2"/>
        <v>0</v>
      </c>
      <c r="N47" s="101">
        <f t="shared" si="2"/>
        <v>0</v>
      </c>
      <c r="O47" s="106">
        <v>0</v>
      </c>
      <c r="P47" s="106">
        <v>0</v>
      </c>
      <c r="Q47" s="106">
        <v>0</v>
      </c>
      <c r="R47" s="88"/>
    </row>
    <row r="48" spans="1:18" s="89" customFormat="1" ht="21">
      <c r="A48" s="43" t="s">
        <v>42</v>
      </c>
      <c r="B48" s="44">
        <v>400000</v>
      </c>
      <c r="C48" s="45"/>
      <c r="D48" s="45">
        <v>-400000</v>
      </c>
      <c r="E48" s="46"/>
      <c r="F48" s="45"/>
      <c r="G48" s="45"/>
      <c r="H48" s="45"/>
      <c r="I48" s="45"/>
      <c r="J48" s="45"/>
      <c r="K48" s="45"/>
      <c r="L48" s="45"/>
      <c r="M48" s="45"/>
      <c r="N48" s="100"/>
      <c r="O48" s="106">
        <v>0</v>
      </c>
      <c r="P48" s="106">
        <v>0</v>
      </c>
      <c r="Q48" s="106">
        <v>0</v>
      </c>
      <c r="R48" s="88"/>
    </row>
    <row r="49" spans="1:18" s="89" customFormat="1" ht="21">
      <c r="A49" s="43" t="s">
        <v>43</v>
      </c>
      <c r="B49" s="44">
        <v>200000</v>
      </c>
      <c r="C49" s="45"/>
      <c r="D49" s="45">
        <v>-200000</v>
      </c>
      <c r="E49" s="46"/>
      <c r="F49" s="45"/>
      <c r="G49" s="45"/>
      <c r="H49" s="45"/>
      <c r="I49" s="45"/>
      <c r="J49" s="45"/>
      <c r="K49" s="45"/>
      <c r="L49" s="45"/>
      <c r="M49" s="45"/>
      <c r="N49" s="100"/>
      <c r="O49" s="106">
        <v>0</v>
      </c>
      <c r="P49" s="106">
        <v>0</v>
      </c>
      <c r="Q49" s="106">
        <v>0</v>
      </c>
      <c r="R49" s="88"/>
    </row>
    <row r="50" spans="1:18" s="89" customFormat="1" ht="21">
      <c r="A50" s="43" t="s">
        <v>44</v>
      </c>
      <c r="B50" s="44">
        <v>400000</v>
      </c>
      <c r="C50" s="45"/>
      <c r="D50" s="45">
        <v>-400000</v>
      </c>
      <c r="E50" s="46"/>
      <c r="F50" s="45"/>
      <c r="G50" s="45"/>
      <c r="H50" s="45"/>
      <c r="I50" s="45"/>
      <c r="J50" s="45"/>
      <c r="K50" s="45"/>
      <c r="L50" s="45"/>
      <c r="M50" s="45"/>
      <c r="N50" s="100"/>
      <c r="O50" s="106">
        <v>0</v>
      </c>
      <c r="P50" s="106">
        <v>0</v>
      </c>
      <c r="Q50" s="106">
        <v>0</v>
      </c>
      <c r="R50" s="88"/>
    </row>
    <row r="51" spans="1:18" s="89" customFormat="1" ht="31.5" customHeight="1">
      <c r="A51" s="38" t="s">
        <v>45</v>
      </c>
      <c r="B51" s="41">
        <f>SUM(B52:B57)</f>
        <v>1800000</v>
      </c>
      <c r="C51" s="41">
        <f>SUM(C52:C58)</f>
        <v>500000</v>
      </c>
      <c r="D51" s="41">
        <f t="shared" ref="D51:N51" si="3">SUM(D52:D58)</f>
        <v>0</v>
      </c>
      <c r="E51" s="42">
        <f t="shared" si="3"/>
        <v>0</v>
      </c>
      <c r="F51" s="41">
        <f t="shared" si="3"/>
        <v>0</v>
      </c>
      <c r="G51" s="41">
        <f t="shared" si="3"/>
        <v>0</v>
      </c>
      <c r="H51" s="41">
        <f t="shared" si="3"/>
        <v>0</v>
      </c>
      <c r="I51" s="41">
        <f t="shared" si="3"/>
        <v>0</v>
      </c>
      <c r="J51" s="41">
        <f t="shared" si="3"/>
        <v>0</v>
      </c>
      <c r="K51" s="41">
        <f t="shared" si="3"/>
        <v>0</v>
      </c>
      <c r="L51" s="41">
        <f t="shared" si="3"/>
        <v>0</v>
      </c>
      <c r="M51" s="41">
        <f t="shared" si="3"/>
        <v>0</v>
      </c>
      <c r="N51" s="101">
        <f t="shared" si="3"/>
        <v>0</v>
      </c>
      <c r="O51" s="106">
        <v>2300000</v>
      </c>
      <c r="P51" s="106">
        <v>1324888.8</v>
      </c>
      <c r="Q51" s="106">
        <v>975111.2</v>
      </c>
      <c r="R51" s="88"/>
    </row>
    <row r="52" spans="1:18" s="89" customFormat="1" ht="21">
      <c r="A52" s="43" t="s">
        <v>46</v>
      </c>
      <c r="B52" s="44">
        <v>300000</v>
      </c>
      <c r="C52" s="45"/>
      <c r="D52" s="45"/>
      <c r="E52" s="46"/>
      <c r="F52" s="45"/>
      <c r="G52" s="45"/>
      <c r="H52" s="45"/>
      <c r="I52" s="45"/>
      <c r="J52" s="45"/>
      <c r="K52" s="45"/>
      <c r="L52" s="45"/>
      <c r="M52" s="45"/>
      <c r="N52" s="100"/>
      <c r="O52" s="106">
        <v>300000</v>
      </c>
      <c r="P52" s="106">
        <v>300000</v>
      </c>
      <c r="Q52" s="106">
        <v>0</v>
      </c>
      <c r="R52" s="88"/>
    </row>
    <row r="53" spans="1:18" s="89" customFormat="1" ht="21">
      <c r="A53" s="43" t="s">
        <v>47</v>
      </c>
      <c r="B53" s="44">
        <v>500000</v>
      </c>
      <c r="C53" s="45"/>
      <c r="D53" s="45"/>
      <c r="E53" s="46"/>
      <c r="F53" s="45"/>
      <c r="G53" s="45"/>
      <c r="H53" s="45"/>
      <c r="I53" s="45"/>
      <c r="J53" s="45"/>
      <c r="K53" s="45"/>
      <c r="L53" s="45"/>
      <c r="M53" s="45"/>
      <c r="N53" s="100"/>
      <c r="O53" s="106">
        <v>500000</v>
      </c>
      <c r="P53" s="106">
        <v>499998.8</v>
      </c>
      <c r="Q53" s="106">
        <v>1.2000000000116415</v>
      </c>
      <c r="R53" s="88"/>
    </row>
    <row r="54" spans="1:18" s="89" customFormat="1" ht="21">
      <c r="A54" s="43" t="s">
        <v>48</v>
      </c>
      <c r="B54" s="44">
        <v>300000</v>
      </c>
      <c r="C54" s="45"/>
      <c r="D54" s="45"/>
      <c r="E54" s="46"/>
      <c r="F54" s="45"/>
      <c r="G54" s="45"/>
      <c r="H54" s="45"/>
      <c r="I54" s="45"/>
      <c r="J54" s="45"/>
      <c r="K54" s="45"/>
      <c r="L54" s="45"/>
      <c r="M54" s="45"/>
      <c r="N54" s="100"/>
      <c r="O54" s="106">
        <v>300000</v>
      </c>
      <c r="P54" s="106">
        <v>199900</v>
      </c>
      <c r="Q54" s="106">
        <v>100100</v>
      </c>
      <c r="R54" s="88"/>
    </row>
    <row r="55" spans="1:18" s="89" customFormat="1" ht="21">
      <c r="A55" s="43" t="s">
        <v>49</v>
      </c>
      <c r="B55" s="44">
        <v>200000</v>
      </c>
      <c r="C55" s="45"/>
      <c r="D55" s="45"/>
      <c r="E55" s="46"/>
      <c r="F55" s="45"/>
      <c r="G55" s="45"/>
      <c r="H55" s="45"/>
      <c r="I55" s="45"/>
      <c r="J55" s="45"/>
      <c r="K55" s="45"/>
      <c r="L55" s="45"/>
      <c r="M55" s="45"/>
      <c r="N55" s="100"/>
      <c r="O55" s="106">
        <v>200000</v>
      </c>
      <c r="P55" s="106">
        <v>200000</v>
      </c>
      <c r="Q55" s="106">
        <v>0</v>
      </c>
      <c r="R55" s="88"/>
    </row>
    <row r="56" spans="1:18" s="89" customFormat="1" ht="21">
      <c r="A56" s="43" t="s">
        <v>50</v>
      </c>
      <c r="B56" s="44">
        <v>300000</v>
      </c>
      <c r="C56" s="45"/>
      <c r="D56" s="45"/>
      <c r="E56" s="46"/>
      <c r="F56" s="45"/>
      <c r="G56" s="45"/>
      <c r="H56" s="45"/>
      <c r="I56" s="45"/>
      <c r="J56" s="45"/>
      <c r="K56" s="45"/>
      <c r="L56" s="45"/>
      <c r="M56" s="45"/>
      <c r="N56" s="100"/>
      <c r="O56" s="106">
        <v>300000</v>
      </c>
      <c r="P56" s="106">
        <v>0</v>
      </c>
      <c r="Q56" s="106">
        <v>300000</v>
      </c>
      <c r="R56" s="88"/>
    </row>
    <row r="57" spans="1:18" s="89" customFormat="1" ht="21">
      <c r="A57" s="43" t="s">
        <v>51</v>
      </c>
      <c r="B57" s="44">
        <v>200000</v>
      </c>
      <c r="C57" s="45"/>
      <c r="D57" s="45"/>
      <c r="E57" s="46"/>
      <c r="F57" s="45"/>
      <c r="G57" s="45"/>
      <c r="H57" s="45"/>
      <c r="I57" s="45"/>
      <c r="J57" s="45"/>
      <c r="K57" s="45"/>
      <c r="L57" s="45"/>
      <c r="M57" s="45"/>
      <c r="N57" s="100"/>
      <c r="O57" s="106">
        <v>200000</v>
      </c>
      <c r="P57" s="106">
        <v>124990</v>
      </c>
      <c r="Q57" s="106">
        <v>75010</v>
      </c>
      <c r="R57" s="88"/>
    </row>
    <row r="58" spans="1:18" s="89" customFormat="1" ht="60.75">
      <c r="A58" s="86" t="s">
        <v>70</v>
      </c>
      <c r="B58" s="44"/>
      <c r="C58" s="48">
        <v>500000</v>
      </c>
      <c r="D58" s="45"/>
      <c r="E58" s="46"/>
      <c r="F58" s="45"/>
      <c r="G58" s="45"/>
      <c r="H58" s="45"/>
      <c r="I58" s="45"/>
      <c r="J58" s="45"/>
      <c r="K58" s="45"/>
      <c r="L58" s="45"/>
      <c r="M58" s="45"/>
      <c r="N58" s="100"/>
      <c r="O58" s="106">
        <v>500000</v>
      </c>
      <c r="P58" s="106">
        <v>0</v>
      </c>
      <c r="Q58" s="106">
        <v>500000</v>
      </c>
      <c r="R58" s="88"/>
    </row>
    <row r="59" spans="1:18" s="89" customFormat="1" ht="21">
      <c r="A59" s="38" t="s">
        <v>52</v>
      </c>
      <c r="B59" s="41">
        <f>SUM(B60:B62)</f>
        <v>400000</v>
      </c>
      <c r="C59" s="41">
        <f t="shared" ref="C59:N59" si="4">SUM(C60:C62)</f>
        <v>0</v>
      </c>
      <c r="D59" s="41">
        <f t="shared" si="4"/>
        <v>-400000</v>
      </c>
      <c r="E59" s="42">
        <f t="shared" si="4"/>
        <v>0</v>
      </c>
      <c r="F59" s="41">
        <f t="shared" si="4"/>
        <v>0</v>
      </c>
      <c r="G59" s="41">
        <f t="shared" si="4"/>
        <v>0</v>
      </c>
      <c r="H59" s="41">
        <f t="shared" si="4"/>
        <v>0</v>
      </c>
      <c r="I59" s="41">
        <f t="shared" si="4"/>
        <v>0</v>
      </c>
      <c r="J59" s="41">
        <f t="shared" si="4"/>
        <v>0</v>
      </c>
      <c r="K59" s="41">
        <f t="shared" si="4"/>
        <v>0</v>
      </c>
      <c r="L59" s="41">
        <f t="shared" si="4"/>
        <v>0</v>
      </c>
      <c r="M59" s="41">
        <f t="shared" si="4"/>
        <v>0</v>
      </c>
      <c r="N59" s="101">
        <f t="shared" si="4"/>
        <v>0</v>
      </c>
      <c r="O59" s="106">
        <v>0</v>
      </c>
      <c r="P59" s="106">
        <v>0</v>
      </c>
      <c r="Q59" s="106">
        <v>0</v>
      </c>
      <c r="R59" s="88"/>
    </row>
    <row r="60" spans="1:18" s="89" customFormat="1" ht="21">
      <c r="A60" s="43" t="s">
        <v>53</v>
      </c>
      <c r="B60" s="44">
        <v>200000</v>
      </c>
      <c r="C60" s="45"/>
      <c r="D60" s="45">
        <v>-200000</v>
      </c>
      <c r="E60" s="46"/>
      <c r="F60" s="45"/>
      <c r="G60" s="45"/>
      <c r="H60" s="45"/>
      <c r="I60" s="45"/>
      <c r="J60" s="45"/>
      <c r="K60" s="45"/>
      <c r="L60" s="45"/>
      <c r="M60" s="45"/>
      <c r="N60" s="100"/>
      <c r="O60" s="106">
        <v>0</v>
      </c>
      <c r="P60" s="106">
        <v>0</v>
      </c>
      <c r="Q60" s="106">
        <v>0</v>
      </c>
      <c r="R60" s="88"/>
    </row>
    <row r="61" spans="1:18" s="89" customFormat="1" ht="21">
      <c r="A61" s="43" t="s">
        <v>54</v>
      </c>
      <c r="B61" s="44">
        <v>151000</v>
      </c>
      <c r="C61" s="45"/>
      <c r="D61" s="45">
        <v>-151000</v>
      </c>
      <c r="E61" s="46"/>
      <c r="F61" s="45"/>
      <c r="G61" s="45"/>
      <c r="H61" s="45"/>
      <c r="I61" s="45"/>
      <c r="J61" s="45"/>
      <c r="K61" s="45"/>
      <c r="L61" s="45"/>
      <c r="M61" s="45"/>
      <c r="N61" s="100"/>
      <c r="O61" s="106">
        <v>0</v>
      </c>
      <c r="P61" s="106">
        <v>0</v>
      </c>
      <c r="Q61" s="106">
        <v>0</v>
      </c>
      <c r="R61" s="88"/>
    </row>
    <row r="62" spans="1:18" s="89" customFormat="1" ht="21">
      <c r="A62" s="43" t="s">
        <v>55</v>
      </c>
      <c r="B62" s="44">
        <v>49000</v>
      </c>
      <c r="C62" s="45"/>
      <c r="D62" s="45">
        <v>-49000</v>
      </c>
      <c r="E62" s="46"/>
      <c r="F62" s="45"/>
      <c r="G62" s="45"/>
      <c r="H62" s="45"/>
      <c r="I62" s="45"/>
      <c r="J62" s="45"/>
      <c r="K62" s="45"/>
      <c r="L62" s="45"/>
      <c r="M62" s="45"/>
      <c r="N62" s="100"/>
      <c r="O62" s="106">
        <v>0</v>
      </c>
      <c r="P62" s="106">
        <v>0</v>
      </c>
      <c r="Q62" s="106">
        <v>0</v>
      </c>
      <c r="R62" s="88"/>
    </row>
    <row r="63" spans="1:18" s="89" customFormat="1" ht="21">
      <c r="A63" s="38" t="s">
        <v>58</v>
      </c>
      <c r="B63" s="41">
        <f>SUM(B64)</f>
        <v>500000</v>
      </c>
      <c r="C63" s="41">
        <f t="shared" ref="C63:N63" si="5">SUM(C64)</f>
        <v>0</v>
      </c>
      <c r="D63" s="41">
        <f t="shared" si="5"/>
        <v>0</v>
      </c>
      <c r="E63" s="42">
        <f t="shared" si="5"/>
        <v>0</v>
      </c>
      <c r="F63" s="41">
        <f t="shared" si="5"/>
        <v>0</v>
      </c>
      <c r="G63" s="41">
        <f t="shared" si="5"/>
        <v>0</v>
      </c>
      <c r="H63" s="41">
        <f t="shared" si="5"/>
        <v>0</v>
      </c>
      <c r="I63" s="41">
        <f t="shared" si="5"/>
        <v>0</v>
      </c>
      <c r="J63" s="41">
        <f t="shared" si="5"/>
        <v>0</v>
      </c>
      <c r="K63" s="41">
        <f t="shared" si="5"/>
        <v>0</v>
      </c>
      <c r="L63" s="41">
        <f t="shared" si="5"/>
        <v>0</v>
      </c>
      <c r="M63" s="41">
        <f t="shared" si="5"/>
        <v>0</v>
      </c>
      <c r="N63" s="101">
        <f t="shared" si="5"/>
        <v>0</v>
      </c>
      <c r="O63" s="106">
        <v>500000</v>
      </c>
      <c r="P63" s="106">
        <v>453432.8</v>
      </c>
      <c r="Q63" s="106">
        <v>46567.200000000012</v>
      </c>
      <c r="R63" s="88"/>
    </row>
    <row r="64" spans="1:18" s="89" customFormat="1" ht="21">
      <c r="A64" s="43" t="s">
        <v>56</v>
      </c>
      <c r="B64" s="44">
        <v>500000</v>
      </c>
      <c r="C64" s="45"/>
      <c r="D64" s="45"/>
      <c r="E64" s="46"/>
      <c r="F64" s="45"/>
      <c r="G64" s="45"/>
      <c r="H64" s="45"/>
      <c r="I64" s="45"/>
      <c r="J64" s="45"/>
      <c r="K64" s="45"/>
      <c r="L64" s="45"/>
      <c r="M64" s="45"/>
      <c r="N64" s="100"/>
      <c r="O64" s="106">
        <v>500000</v>
      </c>
      <c r="P64" s="106">
        <v>453432.8</v>
      </c>
      <c r="Q64" s="106">
        <v>46567.200000000012</v>
      </c>
      <c r="R64" s="88"/>
    </row>
    <row r="65" spans="1:18" s="89" customFormat="1" ht="21">
      <c r="A65" s="38" t="s">
        <v>57</v>
      </c>
      <c r="B65" s="41">
        <f>B66+B67</f>
        <v>100000</v>
      </c>
      <c r="C65" s="41">
        <f>C66+C67</f>
        <v>100000</v>
      </c>
      <c r="D65" s="41">
        <f t="shared" ref="D65:N65" si="6">D67</f>
        <v>0</v>
      </c>
      <c r="E65" s="42">
        <f t="shared" si="6"/>
        <v>0</v>
      </c>
      <c r="F65" s="41">
        <f t="shared" si="6"/>
        <v>0</v>
      </c>
      <c r="G65" s="41">
        <f t="shared" si="6"/>
        <v>0</v>
      </c>
      <c r="H65" s="41">
        <f t="shared" si="6"/>
        <v>0</v>
      </c>
      <c r="I65" s="41">
        <f t="shared" si="6"/>
        <v>0</v>
      </c>
      <c r="J65" s="41">
        <f t="shared" si="6"/>
        <v>0</v>
      </c>
      <c r="K65" s="41">
        <f t="shared" si="6"/>
        <v>0</v>
      </c>
      <c r="L65" s="41">
        <f t="shared" si="6"/>
        <v>0</v>
      </c>
      <c r="M65" s="41">
        <f t="shared" si="6"/>
        <v>0</v>
      </c>
      <c r="N65" s="101">
        <f t="shared" si="6"/>
        <v>0</v>
      </c>
      <c r="O65" s="106">
        <v>200000</v>
      </c>
      <c r="P65" s="106">
        <v>190000</v>
      </c>
      <c r="Q65" s="106">
        <v>10000</v>
      </c>
      <c r="R65" s="88"/>
    </row>
    <row r="66" spans="1:18" s="89" customFormat="1" ht="21">
      <c r="A66" s="50" t="s">
        <v>67</v>
      </c>
      <c r="B66" s="41"/>
      <c r="C66" s="41">
        <v>100000</v>
      </c>
      <c r="D66" s="41"/>
      <c r="E66" s="42"/>
      <c r="F66" s="41"/>
      <c r="G66" s="41"/>
      <c r="H66" s="41"/>
      <c r="I66" s="41"/>
      <c r="J66" s="41"/>
      <c r="K66" s="41"/>
      <c r="L66" s="41"/>
      <c r="M66" s="41"/>
      <c r="N66" s="101"/>
      <c r="O66" s="106">
        <v>100000</v>
      </c>
      <c r="P66" s="106">
        <v>100000</v>
      </c>
      <c r="Q66" s="106">
        <v>0</v>
      </c>
      <c r="R66" s="88"/>
    </row>
    <row r="67" spans="1:18" s="89" customFormat="1" ht="21">
      <c r="A67" s="43" t="s">
        <v>59</v>
      </c>
      <c r="B67" s="44">
        <v>100000</v>
      </c>
      <c r="C67" s="45"/>
      <c r="D67" s="45"/>
      <c r="E67" s="46"/>
      <c r="F67" s="45"/>
      <c r="G67" s="45"/>
      <c r="H67" s="45"/>
      <c r="I67" s="45"/>
      <c r="J67" s="45"/>
      <c r="K67" s="45"/>
      <c r="L67" s="45"/>
      <c r="M67" s="45"/>
      <c r="N67" s="100"/>
      <c r="O67" s="106">
        <v>100000</v>
      </c>
      <c r="P67" s="106">
        <v>90000</v>
      </c>
      <c r="Q67" s="106">
        <v>10000</v>
      </c>
      <c r="R67" s="88"/>
    </row>
    <row r="68" spans="1:18" s="89" customFormat="1" ht="21">
      <c r="A68" s="38" t="s">
        <v>60</v>
      </c>
      <c r="B68" s="41">
        <f>B69</f>
        <v>200000</v>
      </c>
      <c r="C68" s="41">
        <f>C69+C70</f>
        <v>325000</v>
      </c>
      <c r="D68" s="41">
        <f t="shared" ref="D68:N68" si="7">D69+D70</f>
        <v>0</v>
      </c>
      <c r="E68" s="42">
        <f t="shared" si="7"/>
        <v>-26010</v>
      </c>
      <c r="F68" s="41">
        <f t="shared" si="7"/>
        <v>0</v>
      </c>
      <c r="G68" s="41">
        <f t="shared" si="7"/>
        <v>0</v>
      </c>
      <c r="H68" s="41">
        <f t="shared" si="7"/>
        <v>0</v>
      </c>
      <c r="I68" s="41">
        <f t="shared" si="7"/>
        <v>0</v>
      </c>
      <c r="J68" s="41">
        <f t="shared" si="7"/>
        <v>0</v>
      </c>
      <c r="K68" s="41">
        <f t="shared" si="7"/>
        <v>0</v>
      </c>
      <c r="L68" s="41">
        <f t="shared" si="7"/>
        <v>0</v>
      </c>
      <c r="M68" s="41">
        <f t="shared" si="7"/>
        <v>0</v>
      </c>
      <c r="N68" s="101">
        <f t="shared" si="7"/>
        <v>0</v>
      </c>
      <c r="O68" s="106">
        <v>498990</v>
      </c>
      <c r="P68" s="106">
        <v>398867.93</v>
      </c>
      <c r="Q68" s="106">
        <v>100122.07</v>
      </c>
      <c r="R68" s="88"/>
    </row>
    <row r="69" spans="1:18" s="89" customFormat="1" ht="21">
      <c r="A69" s="43" t="s">
        <v>39</v>
      </c>
      <c r="B69" s="44">
        <v>200000</v>
      </c>
      <c r="C69" s="45"/>
      <c r="D69" s="45"/>
      <c r="E69" s="46">
        <v>-26010</v>
      </c>
      <c r="F69" s="45"/>
      <c r="G69" s="45"/>
      <c r="H69" s="45"/>
      <c r="I69" s="45"/>
      <c r="J69" s="45"/>
      <c r="K69" s="45"/>
      <c r="L69" s="45"/>
      <c r="M69" s="45"/>
      <c r="N69" s="100"/>
      <c r="O69" s="106">
        <v>173990</v>
      </c>
      <c r="P69" s="106">
        <v>147049.19</v>
      </c>
      <c r="Q69" s="106">
        <v>26940.809999999998</v>
      </c>
      <c r="R69" s="88"/>
    </row>
    <row r="70" spans="1:18" s="89" customFormat="1" ht="21">
      <c r="A70" s="43" t="s">
        <v>68</v>
      </c>
      <c r="B70" s="44"/>
      <c r="C70" s="48">
        <v>325000</v>
      </c>
      <c r="D70" s="45"/>
      <c r="E70" s="46"/>
      <c r="F70" s="45"/>
      <c r="G70" s="45"/>
      <c r="H70" s="45"/>
      <c r="I70" s="45"/>
      <c r="J70" s="45"/>
      <c r="K70" s="45"/>
      <c r="L70" s="45"/>
      <c r="M70" s="45"/>
      <c r="N70" s="100"/>
      <c r="O70" s="106">
        <v>325000</v>
      </c>
      <c r="P70" s="106">
        <v>251818.74</v>
      </c>
      <c r="Q70" s="106">
        <v>73181.260000000009</v>
      </c>
      <c r="R70" s="88"/>
    </row>
    <row r="71" spans="1:18" s="89" customFormat="1" ht="21">
      <c r="A71" s="43"/>
      <c r="B71" s="44"/>
      <c r="C71" s="48"/>
      <c r="D71" s="45"/>
      <c r="E71" s="46"/>
      <c r="F71" s="45"/>
      <c r="G71" s="45"/>
      <c r="H71" s="45"/>
      <c r="I71" s="45"/>
      <c r="J71" s="45"/>
      <c r="K71" s="45"/>
      <c r="L71" s="45"/>
      <c r="M71" s="45"/>
      <c r="N71" s="100"/>
      <c r="O71" s="106"/>
      <c r="P71" s="106"/>
      <c r="Q71" s="106"/>
      <c r="R71" s="88"/>
    </row>
    <row r="72" spans="1:18" s="89" customFormat="1" ht="21">
      <c r="A72" s="43"/>
      <c r="B72" s="44"/>
      <c r="C72" s="48"/>
      <c r="D72" s="45"/>
      <c r="E72" s="46"/>
      <c r="F72" s="45"/>
      <c r="G72" s="45"/>
      <c r="H72" s="45"/>
      <c r="I72" s="45"/>
      <c r="J72" s="45"/>
      <c r="K72" s="45"/>
      <c r="L72" s="45"/>
      <c r="M72" s="45"/>
      <c r="N72" s="100"/>
      <c r="O72" s="106">
        <v>0</v>
      </c>
      <c r="P72" s="106"/>
      <c r="Q72" s="106"/>
      <c r="R72" s="88"/>
    </row>
    <row r="73" spans="1:18" s="89" customFormat="1" ht="21">
      <c r="A73" s="43" t="s">
        <v>65</v>
      </c>
      <c r="B73" s="44"/>
      <c r="C73" s="48">
        <v>80000</v>
      </c>
      <c r="D73" s="45"/>
      <c r="E73" s="46"/>
      <c r="F73" s="45"/>
      <c r="G73" s="45"/>
      <c r="H73" s="45"/>
      <c r="I73" s="45"/>
      <c r="J73" s="45"/>
      <c r="K73" s="45"/>
      <c r="L73" s="45"/>
      <c r="M73" s="45"/>
      <c r="N73" s="100"/>
      <c r="O73" s="106">
        <v>80000</v>
      </c>
      <c r="P73" s="106">
        <v>20999.040000000001</v>
      </c>
      <c r="Q73" s="106">
        <v>59000.959999999999</v>
      </c>
      <c r="R73" s="88"/>
    </row>
    <row r="74" spans="1:18" s="89" customFormat="1" ht="60.75">
      <c r="A74" s="43" t="s">
        <v>71</v>
      </c>
      <c r="B74" s="44"/>
      <c r="C74" s="48">
        <v>100000</v>
      </c>
      <c r="D74" s="45"/>
      <c r="E74" s="46"/>
      <c r="F74" s="45"/>
      <c r="G74" s="45"/>
      <c r="H74" s="45"/>
      <c r="I74" s="45"/>
      <c r="J74" s="45"/>
      <c r="K74" s="45"/>
      <c r="L74" s="45"/>
      <c r="M74" s="45"/>
      <c r="N74" s="100"/>
      <c r="O74" s="106">
        <v>100000</v>
      </c>
      <c r="P74" s="106">
        <v>100000</v>
      </c>
      <c r="Q74" s="106">
        <v>0</v>
      </c>
      <c r="R74" s="88"/>
    </row>
    <row r="75" spans="1:18" s="89" customFormat="1" ht="21">
      <c r="A75" s="43"/>
      <c r="B75" s="44"/>
      <c r="C75" s="45"/>
      <c r="D75" s="45"/>
      <c r="E75" s="46"/>
      <c r="F75" s="45"/>
      <c r="G75" s="45"/>
      <c r="H75" s="45"/>
      <c r="I75" s="45"/>
      <c r="J75" s="45"/>
      <c r="K75" s="45"/>
      <c r="L75" s="45"/>
      <c r="M75" s="45"/>
      <c r="N75" s="100"/>
      <c r="O75" s="106"/>
      <c r="P75" s="106"/>
      <c r="Q75" s="106"/>
      <c r="R75" s="88"/>
    </row>
    <row r="76" spans="1:18" s="120" customFormat="1" ht="42" customHeight="1">
      <c r="A76" s="117" t="s">
        <v>118</v>
      </c>
      <c r="B76" s="51">
        <f>B8+B47+B51+B59+B63+B65+B68</f>
        <v>10400000</v>
      </c>
      <c r="C76" s="51">
        <f>C8+C47+C51+C59+C63+C65+C68+C73+C74</f>
        <v>1105000</v>
      </c>
      <c r="D76" s="51">
        <f>D8+D47+D51+D59+D63+D65+D68+D73+D74</f>
        <v>-651000</v>
      </c>
      <c r="E76" s="51">
        <f>E8+E47+E51+E59+E63+E65+E68+E73+E74</f>
        <v>858200</v>
      </c>
      <c r="F76" s="51">
        <f>F8+F47+F51+F59+F63+F65+F68+F73+F74</f>
        <v>0</v>
      </c>
      <c r="G76" s="51">
        <f t="shared" ref="G76:N76" si="8">G8+G47+G51+G59+G63+G65+G68+G73+G74</f>
        <v>182200</v>
      </c>
      <c r="H76" s="51">
        <f t="shared" si="8"/>
        <v>0</v>
      </c>
      <c r="I76" s="51">
        <f t="shared" si="8"/>
        <v>0</v>
      </c>
      <c r="J76" s="51">
        <f t="shared" si="8"/>
        <v>-563773</v>
      </c>
      <c r="K76" s="51">
        <f t="shared" si="8"/>
        <v>-459248</v>
      </c>
      <c r="L76" s="51">
        <f t="shared" si="8"/>
        <v>0</v>
      </c>
      <c r="M76" s="51">
        <f t="shared" si="8"/>
        <v>0</v>
      </c>
      <c r="N76" s="102">
        <f t="shared" si="8"/>
        <v>0</v>
      </c>
      <c r="O76" s="118">
        <v>10871379</v>
      </c>
      <c r="P76" s="118">
        <v>7841575.9099999992</v>
      </c>
      <c r="Q76" s="118">
        <v>3029803.0900000003</v>
      </c>
      <c r="R76" s="119"/>
    </row>
    <row r="77" spans="1:18" s="89" customFormat="1" ht="21">
      <c r="A77" s="52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100"/>
      <c r="O77" s="106"/>
      <c r="P77" s="106"/>
      <c r="Q77" s="106"/>
      <c r="R77" s="88"/>
    </row>
    <row r="78" spans="1:18" s="37" customFormat="1" ht="31.5">
      <c r="A78" s="121" t="s">
        <v>119</v>
      </c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3"/>
      <c r="O78" s="124"/>
      <c r="P78" s="124"/>
      <c r="Q78" s="124"/>
      <c r="R78" s="125"/>
    </row>
    <row r="79" spans="1:18" s="89" customFormat="1" ht="21">
      <c r="A79" s="52" t="s">
        <v>25</v>
      </c>
      <c r="B79" s="41">
        <f>SUM(B80:B85)</f>
        <v>3150000</v>
      </c>
      <c r="C79" s="41">
        <f t="shared" ref="C79:I79" si="9">SUM(C80:C89)</f>
        <v>175000</v>
      </c>
      <c r="D79" s="41">
        <f t="shared" si="9"/>
        <v>0</v>
      </c>
      <c r="E79" s="41">
        <f t="shared" si="9"/>
        <v>-243200</v>
      </c>
      <c r="F79" s="41">
        <f t="shared" si="9"/>
        <v>0</v>
      </c>
      <c r="G79" s="41">
        <f t="shared" si="9"/>
        <v>-136000</v>
      </c>
      <c r="H79" s="41">
        <f t="shared" si="9"/>
        <v>0</v>
      </c>
      <c r="I79" s="41">
        <f t="shared" si="9"/>
        <v>0</v>
      </c>
      <c r="J79" s="41">
        <f>SUM(J80:J89)</f>
        <v>563773</v>
      </c>
      <c r="K79" s="41">
        <f>SUM(K80:K89)</f>
        <v>464248</v>
      </c>
      <c r="L79" s="41">
        <f t="shared" ref="L79:N79" si="10">SUM(L80:L89)</f>
        <v>0</v>
      </c>
      <c r="M79" s="41">
        <f t="shared" si="10"/>
        <v>0</v>
      </c>
      <c r="N79" s="101">
        <f t="shared" si="10"/>
        <v>0</v>
      </c>
      <c r="O79" s="106">
        <v>3973821</v>
      </c>
      <c r="P79" s="106">
        <v>1076155.44</v>
      </c>
      <c r="Q79" s="106">
        <v>2897665.56</v>
      </c>
      <c r="R79" s="88"/>
    </row>
    <row r="80" spans="1:18" s="89" customFormat="1" ht="21">
      <c r="A80" s="43" t="s">
        <v>26</v>
      </c>
      <c r="B80" s="44">
        <v>300000</v>
      </c>
      <c r="C80" s="45"/>
      <c r="D80" s="45"/>
      <c r="E80" s="53">
        <v>-37000</v>
      </c>
      <c r="F80" s="45"/>
      <c r="G80" s="45"/>
      <c r="H80" s="45"/>
      <c r="I80" s="45"/>
      <c r="J80" s="45"/>
      <c r="K80" s="45"/>
      <c r="L80" s="45"/>
      <c r="M80" s="45"/>
      <c r="N80" s="100"/>
      <c r="O80" s="106">
        <v>263000</v>
      </c>
      <c r="P80" s="106">
        <v>262999</v>
      </c>
      <c r="Q80" s="106">
        <v>1</v>
      </c>
      <c r="R80" s="88"/>
    </row>
    <row r="81" spans="1:18" s="89" customFormat="1" ht="40.5">
      <c r="A81" s="43" t="s">
        <v>27</v>
      </c>
      <c r="B81" s="44">
        <v>1000000</v>
      </c>
      <c r="C81" s="45"/>
      <c r="D81" s="45"/>
      <c r="E81" s="48">
        <v>-136100</v>
      </c>
      <c r="F81" s="45"/>
      <c r="G81" s="48">
        <v>-136000</v>
      </c>
      <c r="H81" s="45"/>
      <c r="I81" s="45"/>
      <c r="J81" s="45"/>
      <c r="K81" s="45">
        <v>251100</v>
      </c>
      <c r="L81" s="45"/>
      <c r="M81" s="45"/>
      <c r="N81" s="100"/>
      <c r="O81" s="106">
        <v>979000</v>
      </c>
      <c r="P81" s="106">
        <v>0</v>
      </c>
      <c r="Q81" s="106">
        <v>979000</v>
      </c>
      <c r="R81" s="88"/>
    </row>
    <row r="82" spans="1:18" s="89" customFormat="1" ht="21">
      <c r="A82" s="43" t="s">
        <v>28</v>
      </c>
      <c r="B82" s="44">
        <v>750000</v>
      </c>
      <c r="C82" s="45"/>
      <c r="D82" s="45"/>
      <c r="E82" s="53">
        <v>-70100</v>
      </c>
      <c r="F82" s="45"/>
      <c r="G82" s="45"/>
      <c r="H82" s="45"/>
      <c r="I82" s="45"/>
      <c r="J82" s="45"/>
      <c r="K82" s="45"/>
      <c r="L82" s="45"/>
      <c r="M82" s="45"/>
      <c r="N82" s="100"/>
      <c r="O82" s="106">
        <v>679900</v>
      </c>
      <c r="P82" s="106">
        <v>0</v>
      </c>
      <c r="Q82" s="106">
        <v>679900</v>
      </c>
      <c r="R82" s="88"/>
    </row>
    <row r="83" spans="1:18" s="89" customFormat="1" ht="21">
      <c r="A83" s="43" t="s">
        <v>29</v>
      </c>
      <c r="B83" s="44">
        <v>500000</v>
      </c>
      <c r="C83" s="45"/>
      <c r="D83" s="45"/>
      <c r="E83" s="53"/>
      <c r="F83" s="45"/>
      <c r="G83" s="45"/>
      <c r="H83" s="45"/>
      <c r="I83" s="45">
        <v>-28158</v>
      </c>
      <c r="J83" s="45"/>
      <c r="K83" s="45"/>
      <c r="L83" s="45"/>
      <c r="M83" s="45"/>
      <c r="N83" s="100"/>
      <c r="O83" s="106">
        <v>471842</v>
      </c>
      <c r="P83" s="106">
        <v>358136.4</v>
      </c>
      <c r="Q83" s="106">
        <v>113705.59999999998</v>
      </c>
      <c r="R83" s="88"/>
    </row>
    <row r="84" spans="1:18" s="89" customFormat="1" ht="21">
      <c r="A84" s="43" t="s">
        <v>30</v>
      </c>
      <c r="B84" s="44">
        <v>450000</v>
      </c>
      <c r="C84" s="45"/>
      <c r="D84" s="45"/>
      <c r="E84" s="53"/>
      <c r="F84" s="45"/>
      <c r="G84" s="45"/>
      <c r="H84" s="45"/>
      <c r="I84" s="45"/>
      <c r="J84" s="45"/>
      <c r="K84" s="45">
        <v>-6709</v>
      </c>
      <c r="L84" s="45"/>
      <c r="M84" s="45"/>
      <c r="N84" s="100"/>
      <c r="O84" s="106">
        <v>443291</v>
      </c>
      <c r="P84" s="106">
        <v>342341.24</v>
      </c>
      <c r="Q84" s="106">
        <v>100949.76000000001</v>
      </c>
      <c r="R84" s="88"/>
    </row>
    <row r="85" spans="1:18" s="89" customFormat="1" ht="21">
      <c r="A85" s="43" t="s">
        <v>31</v>
      </c>
      <c r="B85" s="44">
        <v>150000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100"/>
      <c r="O85" s="106">
        <v>150000</v>
      </c>
      <c r="P85" s="106">
        <v>84520.8</v>
      </c>
      <c r="Q85" s="106">
        <v>65479.199999999997</v>
      </c>
      <c r="R85" s="88"/>
    </row>
    <row r="86" spans="1:18" s="89" customFormat="1" ht="21">
      <c r="A86" s="43" t="s">
        <v>69</v>
      </c>
      <c r="B86" s="44"/>
      <c r="C86" s="45">
        <v>175000</v>
      </c>
      <c r="D86" s="45"/>
      <c r="E86" s="45"/>
      <c r="F86" s="45"/>
      <c r="G86" s="45"/>
      <c r="H86" s="45"/>
      <c r="I86" s="45"/>
      <c r="J86" s="45"/>
      <c r="K86" s="45">
        <v>213148</v>
      </c>
      <c r="L86" s="45"/>
      <c r="M86" s="45"/>
      <c r="N86" s="100"/>
      <c r="O86" s="106">
        <v>388148</v>
      </c>
      <c r="P86" s="106">
        <v>0</v>
      </c>
      <c r="Q86" s="106">
        <v>388148</v>
      </c>
      <c r="R86" s="88"/>
    </row>
    <row r="87" spans="1:18" s="89" customFormat="1" ht="40.5">
      <c r="A87" s="43" t="s">
        <v>130</v>
      </c>
      <c r="B87" s="44"/>
      <c r="C87" s="44"/>
      <c r="D87" s="44"/>
      <c r="E87" s="44"/>
      <c r="F87" s="44"/>
      <c r="G87" s="44"/>
      <c r="H87" s="44"/>
      <c r="I87" s="44">
        <v>28158</v>
      </c>
      <c r="J87" s="44"/>
      <c r="K87" s="44"/>
      <c r="L87" s="44"/>
      <c r="M87" s="44"/>
      <c r="N87" s="103"/>
      <c r="O87" s="106">
        <v>28158</v>
      </c>
      <c r="P87" s="106">
        <v>28158</v>
      </c>
      <c r="Q87" s="106">
        <v>0</v>
      </c>
      <c r="R87" s="88"/>
    </row>
    <row r="88" spans="1:18" s="89" customFormat="1" ht="21">
      <c r="A88" s="43" t="s">
        <v>132</v>
      </c>
      <c r="B88" s="44"/>
      <c r="C88" s="44"/>
      <c r="D88" s="44"/>
      <c r="E88" s="44"/>
      <c r="F88" s="44"/>
      <c r="G88" s="44"/>
      <c r="H88" s="44"/>
      <c r="I88" s="44"/>
      <c r="J88" s="44">
        <v>563773</v>
      </c>
      <c r="K88" s="44"/>
      <c r="L88" s="44"/>
      <c r="M88" s="44"/>
      <c r="N88" s="103"/>
      <c r="O88" s="106">
        <v>563773</v>
      </c>
      <c r="P88" s="106">
        <v>0</v>
      </c>
      <c r="Q88" s="106">
        <v>563773</v>
      </c>
      <c r="R88" s="88"/>
    </row>
    <row r="89" spans="1:18" s="89" customFormat="1" ht="21">
      <c r="A89" s="43" t="s">
        <v>143</v>
      </c>
      <c r="B89" s="44"/>
      <c r="C89" s="53"/>
      <c r="D89" s="45"/>
      <c r="E89" s="45"/>
      <c r="F89" s="45"/>
      <c r="G89" s="45"/>
      <c r="H89" s="45"/>
      <c r="I89" s="45"/>
      <c r="J89" s="45"/>
      <c r="K89" s="45">
        <v>6709</v>
      </c>
      <c r="L89" s="45"/>
      <c r="M89" s="45"/>
      <c r="N89" s="100"/>
      <c r="O89" s="106">
        <v>6709</v>
      </c>
      <c r="P89" s="106">
        <v>0</v>
      </c>
      <c r="Q89" s="106">
        <v>6709</v>
      </c>
      <c r="R89" s="88"/>
    </row>
    <row r="90" spans="1:18" s="89" customFormat="1" ht="21">
      <c r="A90" s="52" t="s">
        <v>32</v>
      </c>
      <c r="B90" s="41">
        <f>B91</f>
        <v>300000</v>
      </c>
      <c r="C90" s="41">
        <f t="shared" ref="C90:N90" si="11">C91</f>
        <v>60000</v>
      </c>
      <c r="D90" s="41">
        <f t="shared" si="11"/>
        <v>0</v>
      </c>
      <c r="E90" s="41">
        <f t="shared" si="11"/>
        <v>0</v>
      </c>
      <c r="F90" s="41">
        <f t="shared" si="11"/>
        <v>0</v>
      </c>
      <c r="G90" s="41">
        <f t="shared" si="11"/>
        <v>0</v>
      </c>
      <c r="H90" s="41">
        <f t="shared" si="11"/>
        <v>0</v>
      </c>
      <c r="I90" s="41">
        <f t="shared" si="11"/>
        <v>0</v>
      </c>
      <c r="J90" s="41">
        <f t="shared" si="11"/>
        <v>0</v>
      </c>
      <c r="K90" s="41">
        <f t="shared" si="11"/>
        <v>0</v>
      </c>
      <c r="L90" s="41">
        <f t="shared" si="11"/>
        <v>0</v>
      </c>
      <c r="M90" s="41">
        <f t="shared" si="11"/>
        <v>0</v>
      </c>
      <c r="N90" s="101">
        <f t="shared" si="11"/>
        <v>0</v>
      </c>
      <c r="O90" s="106">
        <v>360000</v>
      </c>
      <c r="P90" s="106">
        <v>0</v>
      </c>
      <c r="Q90" s="106">
        <v>360000</v>
      </c>
      <c r="R90" s="88"/>
    </row>
    <row r="91" spans="1:18" s="89" customFormat="1" ht="21">
      <c r="A91" s="43" t="s">
        <v>33</v>
      </c>
      <c r="B91" s="44">
        <v>300000</v>
      </c>
      <c r="C91" s="45">
        <v>60000</v>
      </c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100"/>
      <c r="O91" s="106">
        <v>360000</v>
      </c>
      <c r="P91" s="106">
        <v>0</v>
      </c>
      <c r="Q91" s="106">
        <v>360000</v>
      </c>
      <c r="R91" s="88"/>
    </row>
    <row r="92" spans="1:18" s="89" customFormat="1" ht="21">
      <c r="A92" s="43"/>
      <c r="B92" s="44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100"/>
      <c r="O92" s="106"/>
      <c r="P92" s="106"/>
      <c r="Q92" s="106"/>
      <c r="R92" s="88"/>
    </row>
    <row r="93" spans="1:18" s="89" customFormat="1" ht="21">
      <c r="A93" s="52" t="s">
        <v>125</v>
      </c>
      <c r="B93" s="44"/>
      <c r="C93" s="45"/>
      <c r="D93" s="45"/>
      <c r="E93" s="45"/>
      <c r="F93" s="45"/>
      <c r="G93" s="45"/>
      <c r="H93" s="45">
        <f>H94</f>
        <v>99900</v>
      </c>
      <c r="I93" s="45">
        <f t="shared" ref="I93:N93" si="12">I94</f>
        <v>0</v>
      </c>
      <c r="J93" s="45">
        <f t="shared" si="12"/>
        <v>0</v>
      </c>
      <c r="K93" s="45">
        <f t="shared" si="12"/>
        <v>0</v>
      </c>
      <c r="L93" s="45">
        <f t="shared" si="12"/>
        <v>0</v>
      </c>
      <c r="M93" s="45">
        <f t="shared" si="12"/>
        <v>0</v>
      </c>
      <c r="N93" s="100">
        <f t="shared" si="12"/>
        <v>0</v>
      </c>
      <c r="O93" s="106">
        <v>99900</v>
      </c>
      <c r="P93" s="106">
        <v>0</v>
      </c>
      <c r="Q93" s="106">
        <v>99900</v>
      </c>
      <c r="R93" s="88"/>
    </row>
    <row r="94" spans="1:18" s="89" customFormat="1" ht="40.5">
      <c r="A94" s="43" t="s">
        <v>126</v>
      </c>
      <c r="B94" s="44"/>
      <c r="C94" s="45"/>
      <c r="D94" s="45"/>
      <c r="E94" s="45"/>
      <c r="F94" s="45"/>
      <c r="G94" s="45"/>
      <c r="H94" s="45">
        <v>99900</v>
      </c>
      <c r="I94" s="45"/>
      <c r="J94" s="45"/>
      <c r="K94" s="45"/>
      <c r="L94" s="45"/>
      <c r="M94" s="45"/>
      <c r="N94" s="100"/>
      <c r="O94" s="106">
        <v>99900</v>
      </c>
      <c r="P94" s="106">
        <v>0</v>
      </c>
      <c r="Q94" s="106">
        <v>99900</v>
      </c>
      <c r="R94" s="88"/>
    </row>
    <row r="95" spans="1:18" s="89" customFormat="1" ht="21">
      <c r="A95" s="43"/>
      <c r="B95" s="44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100"/>
      <c r="O95" s="106"/>
      <c r="P95" s="106"/>
      <c r="Q95" s="106"/>
      <c r="R95" s="88"/>
    </row>
    <row r="96" spans="1:18" s="89" customFormat="1" ht="30.75" customHeight="1">
      <c r="A96" s="126" t="s">
        <v>108</v>
      </c>
      <c r="B96" s="51">
        <f>B79+B87+B90</f>
        <v>3450000</v>
      </c>
      <c r="C96" s="51">
        <f t="shared" ref="C96:N96" si="13">C79+C90</f>
        <v>235000</v>
      </c>
      <c r="D96" s="51">
        <f t="shared" si="13"/>
        <v>0</v>
      </c>
      <c r="E96" s="51">
        <f t="shared" si="13"/>
        <v>-243200</v>
      </c>
      <c r="F96" s="51">
        <f t="shared" si="13"/>
        <v>0</v>
      </c>
      <c r="G96" s="51">
        <f t="shared" si="13"/>
        <v>-136000</v>
      </c>
      <c r="H96" s="51">
        <f t="shared" si="13"/>
        <v>0</v>
      </c>
      <c r="I96" s="51">
        <f t="shared" si="13"/>
        <v>0</v>
      </c>
      <c r="J96" s="51">
        <f t="shared" si="13"/>
        <v>563773</v>
      </c>
      <c r="K96" s="51">
        <f t="shared" si="13"/>
        <v>464248</v>
      </c>
      <c r="L96" s="51">
        <f t="shared" si="13"/>
        <v>0</v>
      </c>
      <c r="M96" s="51">
        <f t="shared" si="13"/>
        <v>0</v>
      </c>
      <c r="N96" s="102">
        <f t="shared" si="13"/>
        <v>0</v>
      </c>
      <c r="O96" s="106">
        <v>4433721</v>
      </c>
      <c r="P96" s="106">
        <v>1076155.44</v>
      </c>
      <c r="Q96" s="106">
        <v>3257665.56</v>
      </c>
      <c r="R96" s="88"/>
    </row>
    <row r="97" spans="1:18" s="89" customFormat="1" ht="14.25" customHeight="1">
      <c r="A97" s="43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100"/>
      <c r="O97" s="106"/>
      <c r="P97" s="106"/>
      <c r="Q97" s="106"/>
      <c r="R97" s="88"/>
    </row>
    <row r="98" spans="1:18" s="89" customFormat="1" ht="21" hidden="1">
      <c r="A98" s="52" t="s">
        <v>22</v>
      </c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100"/>
      <c r="O98" s="106" t="e">
        <v>#REF!</v>
      </c>
      <c r="P98" s="106" t="e">
        <v>#REF!</v>
      </c>
      <c r="Q98" s="106" t="e">
        <v>#REF!</v>
      </c>
      <c r="R98" s="88"/>
    </row>
    <row r="99" spans="1:18" s="89" customFormat="1" ht="21">
      <c r="A99" s="50" t="s">
        <v>115</v>
      </c>
      <c r="B99" s="41">
        <f t="shared" ref="B99:N99" si="14">B76+B96</f>
        <v>13850000</v>
      </c>
      <c r="C99" s="41">
        <f t="shared" si="14"/>
        <v>1340000</v>
      </c>
      <c r="D99" s="41">
        <f t="shared" si="14"/>
        <v>-651000</v>
      </c>
      <c r="E99" s="41">
        <f t="shared" si="14"/>
        <v>615000</v>
      </c>
      <c r="F99" s="41">
        <f t="shared" si="14"/>
        <v>0</v>
      </c>
      <c r="G99" s="41">
        <f t="shared" si="14"/>
        <v>46200</v>
      </c>
      <c r="H99" s="41">
        <f t="shared" si="14"/>
        <v>0</v>
      </c>
      <c r="I99" s="41">
        <f t="shared" si="14"/>
        <v>0</v>
      </c>
      <c r="J99" s="41">
        <f t="shared" si="14"/>
        <v>0</v>
      </c>
      <c r="K99" s="41">
        <f t="shared" si="14"/>
        <v>5000</v>
      </c>
      <c r="L99" s="41">
        <f t="shared" si="14"/>
        <v>0</v>
      </c>
      <c r="M99" s="41">
        <f t="shared" si="14"/>
        <v>0</v>
      </c>
      <c r="N99" s="101">
        <f t="shared" si="14"/>
        <v>0</v>
      </c>
      <c r="O99" s="106">
        <v>15305100</v>
      </c>
      <c r="P99" s="106">
        <v>8917731.3499999996</v>
      </c>
      <c r="Q99" s="106">
        <v>6387368.6500000004</v>
      </c>
      <c r="R99" s="88"/>
    </row>
    <row r="100" spans="1:18" s="89" customFormat="1" ht="61.5" customHeight="1">
      <c r="A100" s="43" t="s">
        <v>112</v>
      </c>
      <c r="B100" s="44"/>
      <c r="C100" s="45"/>
      <c r="D100" s="45"/>
      <c r="E100" s="45"/>
      <c r="F100" s="45">
        <v>2000000</v>
      </c>
      <c r="G100" s="45"/>
      <c r="H100" s="45"/>
      <c r="I100" s="45"/>
      <c r="J100" s="45"/>
      <c r="K100" s="45"/>
      <c r="L100" s="45"/>
      <c r="M100" s="45"/>
      <c r="N100" s="100"/>
      <c r="O100" s="106">
        <v>2000000</v>
      </c>
      <c r="P100" s="106">
        <v>0</v>
      </c>
      <c r="Q100" s="106">
        <v>2000000</v>
      </c>
      <c r="R100" s="88"/>
    </row>
    <row r="101" spans="1:18" s="89" customFormat="1" ht="36.75" customHeight="1">
      <c r="A101" s="43" t="s">
        <v>114</v>
      </c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100"/>
      <c r="O101" s="106">
        <v>17305100</v>
      </c>
      <c r="P101" s="106">
        <v>8917731.3499999996</v>
      </c>
      <c r="Q101" s="106">
        <v>8387368.6500000004</v>
      </c>
      <c r="R101" s="88"/>
    </row>
    <row r="102" spans="1:18" s="89" customFormat="1" ht="27" customHeight="1">
      <c r="A102" s="56"/>
      <c r="B102" s="57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106"/>
      <c r="P102" s="106"/>
      <c r="Q102" s="106"/>
      <c r="R102" s="88"/>
    </row>
    <row r="103" spans="1:18" s="89" customFormat="1" ht="39.75" customHeight="1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106"/>
      <c r="P103" s="106"/>
      <c r="Q103" s="106"/>
      <c r="R103" s="88"/>
    </row>
    <row r="104" spans="1:18" s="89" customFormat="1" ht="51" customHeight="1">
      <c r="A104" s="55" t="s">
        <v>73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106"/>
      <c r="P104" s="106"/>
      <c r="Q104" s="106"/>
      <c r="R104" s="88"/>
    </row>
    <row r="105" spans="1:18" s="89" customFormat="1" ht="21.75" customHeight="1">
      <c r="A105" s="38" t="s">
        <v>41</v>
      </c>
      <c r="B105" s="41">
        <f>SUM(B106:B108)</f>
        <v>0</v>
      </c>
      <c r="C105" s="41">
        <f>SUM(C106:C112)</f>
        <v>200000</v>
      </c>
      <c r="D105" s="41">
        <f>SUM(D106:D108)</f>
        <v>1000000</v>
      </c>
      <c r="E105" s="41">
        <f>SUM(E106:E108)</f>
        <v>0</v>
      </c>
      <c r="F105" s="41">
        <f>SUM(F106:F108)</f>
        <v>0</v>
      </c>
      <c r="G105" s="41">
        <f>SUM(G106:G108)</f>
        <v>0</v>
      </c>
      <c r="H105" s="41">
        <f>SUM(H106:H110)</f>
        <v>0</v>
      </c>
      <c r="I105" s="41">
        <f t="shared" ref="I105:N105" si="15">SUM(I106:I110)</f>
        <v>0</v>
      </c>
      <c r="J105" s="41">
        <f t="shared" si="15"/>
        <v>0</v>
      </c>
      <c r="K105" s="41">
        <f t="shared" si="15"/>
        <v>0</v>
      </c>
      <c r="L105" s="41">
        <f t="shared" si="15"/>
        <v>0</v>
      </c>
      <c r="M105" s="41">
        <f t="shared" si="15"/>
        <v>0</v>
      </c>
      <c r="N105" s="101">
        <f t="shared" si="15"/>
        <v>0</v>
      </c>
      <c r="O105" s="106">
        <v>1200000</v>
      </c>
      <c r="P105" s="106">
        <v>0</v>
      </c>
      <c r="Q105" s="106">
        <v>1200000</v>
      </c>
      <c r="R105" s="88"/>
    </row>
    <row r="106" spans="1:18" s="89" customFormat="1" ht="21">
      <c r="A106" s="43" t="s">
        <v>42</v>
      </c>
      <c r="B106" s="44"/>
      <c r="C106" s="45"/>
      <c r="D106" s="45">
        <v>400000</v>
      </c>
      <c r="E106" s="45"/>
      <c r="F106" s="45"/>
      <c r="G106" s="45"/>
      <c r="H106" s="45">
        <v>-20000</v>
      </c>
      <c r="I106" s="45"/>
      <c r="J106" s="45"/>
      <c r="K106" s="45">
        <v>-20000</v>
      </c>
      <c r="L106" s="45"/>
      <c r="M106" s="45"/>
      <c r="N106" s="100"/>
      <c r="O106" s="106">
        <v>360000</v>
      </c>
      <c r="P106" s="106">
        <v>0</v>
      </c>
      <c r="Q106" s="106">
        <v>360000</v>
      </c>
      <c r="R106" s="88"/>
    </row>
    <row r="107" spans="1:18" s="89" customFormat="1" ht="21">
      <c r="A107" s="43" t="s">
        <v>43</v>
      </c>
      <c r="B107" s="44"/>
      <c r="C107" s="45"/>
      <c r="D107" s="45">
        <v>200000</v>
      </c>
      <c r="E107" s="45"/>
      <c r="F107" s="45"/>
      <c r="G107" s="45"/>
      <c r="H107" s="45">
        <v>-20000</v>
      </c>
      <c r="I107" s="45"/>
      <c r="J107" s="45"/>
      <c r="K107" s="45">
        <v>-20000</v>
      </c>
      <c r="L107" s="45"/>
      <c r="M107" s="45"/>
      <c r="N107" s="100"/>
      <c r="O107" s="106">
        <v>160000</v>
      </c>
      <c r="P107" s="106">
        <v>0</v>
      </c>
      <c r="Q107" s="106">
        <v>160000</v>
      </c>
      <c r="R107" s="88"/>
    </row>
    <row r="108" spans="1:18" s="89" customFormat="1" ht="21">
      <c r="A108" s="43" t="s">
        <v>44</v>
      </c>
      <c r="B108" s="44"/>
      <c r="C108" s="45"/>
      <c r="D108" s="45">
        <v>400000</v>
      </c>
      <c r="E108" s="45"/>
      <c r="F108" s="45"/>
      <c r="G108" s="45"/>
      <c r="H108" s="45">
        <v>-9000</v>
      </c>
      <c r="I108" s="45"/>
      <c r="J108" s="45"/>
      <c r="K108" s="45">
        <v>-9000</v>
      </c>
      <c r="L108" s="45"/>
      <c r="M108" s="45"/>
      <c r="N108" s="100"/>
      <c r="O108" s="106">
        <v>382000</v>
      </c>
      <c r="P108" s="106">
        <v>0</v>
      </c>
      <c r="Q108" s="106">
        <v>382000</v>
      </c>
      <c r="R108" s="88"/>
    </row>
    <row r="109" spans="1:18" s="89" customFormat="1" ht="21">
      <c r="A109" s="43" t="s">
        <v>91</v>
      </c>
      <c r="B109" s="44"/>
      <c r="C109" s="45"/>
      <c r="D109" s="45"/>
      <c r="E109" s="45"/>
      <c r="F109" s="45"/>
      <c r="G109" s="45"/>
      <c r="H109" s="45">
        <v>49000</v>
      </c>
      <c r="I109" s="45"/>
      <c r="J109" s="45"/>
      <c r="K109" s="45">
        <v>49000</v>
      </c>
      <c r="L109" s="45"/>
      <c r="M109" s="45"/>
      <c r="N109" s="100"/>
      <c r="O109" s="106">
        <v>98000</v>
      </c>
      <c r="P109" s="106">
        <v>0</v>
      </c>
      <c r="Q109" s="106">
        <v>98000</v>
      </c>
      <c r="R109" s="88"/>
    </row>
    <row r="110" spans="1:18" s="89" customFormat="1" ht="21">
      <c r="A110" s="43" t="s">
        <v>120</v>
      </c>
      <c r="B110" s="44"/>
      <c r="C110" s="45">
        <v>200000</v>
      </c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100"/>
      <c r="O110" s="106">
        <v>200000</v>
      </c>
      <c r="P110" s="106">
        <v>0</v>
      </c>
      <c r="Q110" s="106">
        <v>200000</v>
      </c>
      <c r="R110" s="88"/>
    </row>
    <row r="111" spans="1:18" s="89" customFormat="1" ht="21">
      <c r="A111" s="56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106"/>
      <c r="P111" s="106"/>
      <c r="Q111" s="106"/>
      <c r="R111" s="88"/>
    </row>
    <row r="112" spans="1:18" s="89" customFormat="1" ht="21">
      <c r="A112" s="59"/>
      <c r="B112" s="58"/>
      <c r="C112" s="58"/>
      <c r="D112" s="58"/>
      <c r="E112" s="58"/>
      <c r="F112" s="58"/>
      <c r="G112" s="60"/>
      <c r="H112" s="60"/>
      <c r="I112" s="60"/>
      <c r="J112" s="60"/>
      <c r="K112" s="60"/>
      <c r="L112" s="60"/>
      <c r="M112" s="60"/>
      <c r="N112" s="60"/>
      <c r="O112" s="106"/>
      <c r="P112" s="106"/>
      <c r="Q112" s="106"/>
      <c r="R112" s="88"/>
    </row>
    <row r="113" spans="1:18" s="89" customFormat="1" ht="21">
      <c r="A113" s="61" t="s">
        <v>74</v>
      </c>
      <c r="B113" s="58"/>
      <c r="C113" s="58"/>
      <c r="D113" s="58"/>
      <c r="E113" s="58"/>
      <c r="F113" s="58"/>
      <c r="G113" s="60"/>
      <c r="H113" s="60"/>
      <c r="I113" s="60"/>
      <c r="J113" s="60"/>
      <c r="K113" s="60"/>
      <c r="L113" s="60"/>
      <c r="M113" s="60"/>
      <c r="N113" s="60"/>
      <c r="O113" s="106"/>
      <c r="P113" s="106"/>
      <c r="Q113" s="106"/>
      <c r="R113" s="88"/>
    </row>
    <row r="114" spans="1:18" s="89" customFormat="1" ht="21">
      <c r="A114" s="127" t="s">
        <v>52</v>
      </c>
      <c r="B114" s="53"/>
      <c r="C114" s="45"/>
      <c r="D114" s="128">
        <f t="shared" ref="D114:N114" si="16">D115+D116+D117</f>
        <v>400000</v>
      </c>
      <c r="E114" s="45">
        <f t="shared" si="16"/>
        <v>0</v>
      </c>
      <c r="F114" s="45">
        <f t="shared" si="16"/>
        <v>0</v>
      </c>
      <c r="G114" s="45">
        <f t="shared" si="16"/>
        <v>0</v>
      </c>
      <c r="H114" s="45">
        <f t="shared" si="16"/>
        <v>0</v>
      </c>
      <c r="I114" s="45">
        <f t="shared" si="16"/>
        <v>0</v>
      </c>
      <c r="J114" s="45">
        <f t="shared" si="16"/>
        <v>0</v>
      </c>
      <c r="K114" s="45">
        <f t="shared" si="16"/>
        <v>0</v>
      </c>
      <c r="L114" s="45">
        <f t="shared" si="16"/>
        <v>0</v>
      </c>
      <c r="M114" s="45">
        <f t="shared" si="16"/>
        <v>0</v>
      </c>
      <c r="N114" s="100">
        <f t="shared" si="16"/>
        <v>0</v>
      </c>
      <c r="O114" s="106">
        <v>400000</v>
      </c>
      <c r="P114" s="106">
        <v>0</v>
      </c>
      <c r="Q114" s="106">
        <v>400000</v>
      </c>
      <c r="R114" s="88"/>
    </row>
    <row r="115" spans="1:18" s="89" customFormat="1" ht="21">
      <c r="A115" s="43" t="s">
        <v>53</v>
      </c>
      <c r="B115" s="53"/>
      <c r="C115" s="45"/>
      <c r="D115" s="45">
        <v>200000</v>
      </c>
      <c r="E115" s="45"/>
      <c r="F115" s="45"/>
      <c r="G115" s="45"/>
      <c r="H115" s="45"/>
      <c r="I115" s="45"/>
      <c r="J115" s="45"/>
      <c r="K115" s="45"/>
      <c r="L115" s="45"/>
      <c r="M115" s="45"/>
      <c r="N115" s="100"/>
      <c r="O115" s="106">
        <v>200000</v>
      </c>
      <c r="P115" s="106">
        <v>0</v>
      </c>
      <c r="Q115" s="106">
        <v>200000</v>
      </c>
      <c r="R115" s="88"/>
    </row>
    <row r="116" spans="1:18" s="89" customFormat="1" ht="21">
      <c r="A116" s="43" t="s">
        <v>54</v>
      </c>
      <c r="B116" s="53"/>
      <c r="C116" s="45"/>
      <c r="D116" s="45">
        <v>151000</v>
      </c>
      <c r="E116" s="45"/>
      <c r="F116" s="45"/>
      <c r="G116" s="45"/>
      <c r="H116" s="45"/>
      <c r="I116" s="45"/>
      <c r="J116" s="45"/>
      <c r="K116" s="45"/>
      <c r="L116" s="45"/>
      <c r="M116" s="45"/>
      <c r="N116" s="100"/>
      <c r="O116" s="106">
        <v>151000</v>
      </c>
      <c r="P116" s="106">
        <v>0</v>
      </c>
      <c r="Q116" s="106">
        <v>151000</v>
      </c>
      <c r="R116" s="88"/>
    </row>
    <row r="117" spans="1:18" s="89" customFormat="1" ht="21">
      <c r="A117" s="43" t="s">
        <v>55</v>
      </c>
      <c r="B117" s="53"/>
      <c r="C117" s="45"/>
      <c r="D117" s="45">
        <v>49000</v>
      </c>
      <c r="E117" s="45"/>
      <c r="F117" s="45"/>
      <c r="G117" s="45"/>
      <c r="H117" s="45"/>
      <c r="I117" s="45"/>
      <c r="J117" s="45"/>
      <c r="K117" s="45"/>
      <c r="L117" s="45"/>
      <c r="M117" s="45"/>
      <c r="N117" s="100"/>
      <c r="O117" s="106">
        <v>49000</v>
      </c>
      <c r="P117" s="106">
        <v>0</v>
      </c>
      <c r="Q117" s="106">
        <v>49000</v>
      </c>
      <c r="R117" s="88"/>
    </row>
    <row r="118" spans="1:18" s="89" customFormat="1" ht="21">
      <c r="A118" s="87"/>
      <c r="B118" s="5"/>
      <c r="C118" s="5"/>
      <c r="D118" s="45"/>
      <c r="E118" s="45"/>
      <c r="F118" s="45"/>
      <c r="G118" s="47"/>
      <c r="H118" s="47"/>
      <c r="I118" s="47"/>
      <c r="J118" s="47"/>
      <c r="K118" s="47"/>
      <c r="L118" s="47"/>
      <c r="M118" s="47"/>
      <c r="N118" s="104"/>
      <c r="O118" s="106"/>
      <c r="P118" s="106"/>
      <c r="Q118" s="106"/>
      <c r="R118" s="88"/>
    </row>
    <row r="119" spans="1:18" s="89" customFormat="1" ht="41.25">
      <c r="A119" s="82" t="s">
        <v>116</v>
      </c>
      <c r="B119" s="5"/>
      <c r="C119" s="5"/>
      <c r="D119" s="45"/>
      <c r="E119" s="45"/>
      <c r="F119" s="45">
        <v>794730</v>
      </c>
      <c r="G119" s="47"/>
      <c r="H119" s="47"/>
      <c r="I119" s="47"/>
      <c r="J119" s="47"/>
      <c r="K119" s="47"/>
      <c r="L119" s="47"/>
      <c r="M119" s="47"/>
      <c r="N119" s="104"/>
      <c r="O119" s="106">
        <v>794730</v>
      </c>
      <c r="P119" s="106">
        <v>0</v>
      </c>
      <c r="Q119" s="106">
        <v>794730</v>
      </c>
      <c r="R119" s="88"/>
    </row>
    <row r="120" spans="1:18" s="89" customFormat="1" ht="21">
      <c r="A120" s="26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106"/>
      <c r="P120" s="106"/>
      <c r="Q120" s="106"/>
      <c r="R120" s="88"/>
    </row>
    <row r="121" spans="1:18" s="89" customFormat="1" ht="21">
      <c r="A121" s="26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106"/>
      <c r="P121" s="106"/>
      <c r="Q121" s="106"/>
      <c r="R121" s="88"/>
    </row>
    <row r="122" spans="1:18" s="89" customFormat="1" ht="26.25">
      <c r="A122" s="129" t="s">
        <v>117</v>
      </c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06">
        <v>1194730</v>
      </c>
      <c r="P122" s="106">
        <v>0</v>
      </c>
      <c r="Q122" s="106">
        <v>1194730</v>
      </c>
      <c r="R122" s="88"/>
    </row>
    <row r="123" spans="1:18" s="89" customForma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107"/>
      <c r="P123" s="107"/>
      <c r="Q123" s="107"/>
      <c r="R123" s="88"/>
    </row>
  </sheetData>
  <phoneticPr fontId="0" type="noConversion"/>
  <pageMargins left="0.70866141732283472" right="0.23622047244094491" top="0.31496062992125984" bottom="0.74803149606299213" header="0.31496062992125984" footer="0.31496062992125984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G11"/>
  <sheetViews>
    <sheetView zoomScale="70" zoomScaleNormal="70" workbookViewId="0">
      <selection activeCell="AI11" sqref="AI11"/>
    </sheetView>
  </sheetViews>
  <sheetFormatPr defaultRowHeight="15" outlineLevelCol="1"/>
  <cols>
    <col min="1" max="1" width="4.42578125" customWidth="1"/>
    <col min="2" max="2" width="48.7109375" customWidth="1"/>
    <col min="3" max="3" width="20.5703125" hidden="1" customWidth="1" outlineLevel="1"/>
    <col min="4" max="4" width="19.28515625" hidden="1" customWidth="1" outlineLevel="1"/>
    <col min="5" max="6" width="18.42578125" hidden="1" customWidth="1" outlineLevel="1"/>
    <col min="7" max="9" width="15.5703125" hidden="1" customWidth="1" outlineLevel="1"/>
    <col min="10" max="12" width="16.42578125" hidden="1" customWidth="1" outlineLevel="1"/>
    <col min="13" max="14" width="18" hidden="1" customWidth="1" outlineLevel="1"/>
    <col min="15" max="15" width="0.140625" style="1" hidden="1" customWidth="1"/>
    <col min="16" max="16" width="16.5703125" customWidth="1" collapsed="1"/>
    <col min="17" max="17" width="11.85546875" style="1" hidden="1" customWidth="1" outlineLevel="1"/>
    <col min="18" max="22" width="13" style="1" hidden="1" customWidth="1" outlineLevel="1"/>
    <col min="23" max="30" width="14.140625" style="1" hidden="1" customWidth="1" outlineLevel="1"/>
    <col min="31" max="31" width="18" style="1" customWidth="1" collapsed="1"/>
    <col min="32" max="32" width="20.5703125" style="1" customWidth="1"/>
  </cols>
  <sheetData>
    <row r="2" spans="1:33" ht="30" customHeight="1">
      <c r="B2" s="62" t="s">
        <v>147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P2" s="63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</row>
    <row r="3" spans="1:33" ht="15" customHeight="1">
      <c r="B3" s="65" t="s">
        <v>20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P3" s="65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6"/>
    </row>
    <row r="4" spans="1:33" ht="52.5" customHeight="1">
      <c r="B4" s="15" t="s">
        <v>18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P4" s="65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6"/>
    </row>
    <row r="5" spans="1:33" ht="27.75" customHeight="1">
      <c r="B5" s="67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P5" s="65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6"/>
    </row>
    <row r="6" spans="1:33" ht="99.75" customHeight="1">
      <c r="B6" s="68" t="s">
        <v>106</v>
      </c>
      <c r="C6" s="69" t="s">
        <v>23</v>
      </c>
      <c r="D6" s="70" t="s">
        <v>64</v>
      </c>
      <c r="E6" s="70" t="s">
        <v>113</v>
      </c>
      <c r="F6" s="70"/>
      <c r="G6" s="70"/>
      <c r="H6" s="70"/>
      <c r="I6" s="70"/>
      <c r="J6" s="71"/>
      <c r="K6" s="71"/>
      <c r="L6" s="71"/>
      <c r="M6" s="71"/>
      <c r="N6" s="71"/>
      <c r="P6" s="68" t="s">
        <v>0</v>
      </c>
      <c r="Q6" s="72" t="s">
        <v>10</v>
      </c>
      <c r="R6" s="72" t="s">
        <v>11</v>
      </c>
      <c r="S6" s="72" t="s">
        <v>12</v>
      </c>
      <c r="T6" s="72" t="s">
        <v>13</v>
      </c>
      <c r="U6" s="72" t="s">
        <v>14</v>
      </c>
      <c r="V6" s="72" t="s">
        <v>15</v>
      </c>
      <c r="W6" s="72" t="s">
        <v>1</v>
      </c>
      <c r="X6" s="72" t="s">
        <v>2</v>
      </c>
      <c r="Y6" s="72" t="s">
        <v>16</v>
      </c>
      <c r="Z6" s="72" t="s">
        <v>3</v>
      </c>
      <c r="AA6" s="72" t="s">
        <v>4</v>
      </c>
      <c r="AB6" s="72" t="s">
        <v>5</v>
      </c>
      <c r="AC6" s="72" t="s">
        <v>5</v>
      </c>
      <c r="AD6" s="72" t="s">
        <v>5</v>
      </c>
      <c r="AE6" s="73" t="s">
        <v>6</v>
      </c>
      <c r="AF6" s="73" t="s">
        <v>7</v>
      </c>
    </row>
    <row r="7" spans="1:33" s="1" customFormat="1" ht="93.75" customHeight="1">
      <c r="A7"/>
      <c r="B7" s="43" t="s">
        <v>107</v>
      </c>
      <c r="C7" s="74">
        <v>200000</v>
      </c>
      <c r="D7" s="76">
        <v>200000</v>
      </c>
      <c r="E7" s="75"/>
      <c r="F7" s="75"/>
      <c r="G7" s="75"/>
      <c r="H7" s="75"/>
      <c r="I7" s="75"/>
      <c r="J7" s="75"/>
      <c r="K7" s="75"/>
      <c r="L7" s="75"/>
      <c r="M7" s="75"/>
      <c r="N7" s="75"/>
      <c r="P7" s="77">
        <v>400000</v>
      </c>
      <c r="Q7" s="78"/>
      <c r="R7" s="78"/>
      <c r="S7" s="78"/>
      <c r="T7" s="78"/>
      <c r="U7" s="78"/>
      <c r="V7" s="78"/>
      <c r="W7" s="78"/>
      <c r="X7" s="78"/>
      <c r="Y7" s="78"/>
      <c r="Z7" s="79"/>
      <c r="AA7" s="78"/>
      <c r="AB7" s="78"/>
      <c r="AC7" s="78"/>
      <c r="AD7" s="78"/>
      <c r="AE7" s="78">
        <v>0</v>
      </c>
      <c r="AF7" s="78">
        <v>400000</v>
      </c>
      <c r="AG7"/>
    </row>
    <row r="8" spans="1:33" s="1" customFormat="1" ht="45.75" customHeight="1">
      <c r="A8"/>
      <c r="B8" s="43" t="s">
        <v>78</v>
      </c>
      <c r="C8" s="74">
        <f>SUM(C7:C7)</f>
        <v>200000</v>
      </c>
      <c r="D8" s="74">
        <f>SUM(D7:D7)</f>
        <v>200000</v>
      </c>
      <c r="E8" s="74">
        <f>SUM(E7:E7)</f>
        <v>0</v>
      </c>
      <c r="F8" s="74">
        <f>SUM(F7:F7)</f>
        <v>0</v>
      </c>
      <c r="G8" s="74">
        <f>SUM(G7:G7)</f>
        <v>0</v>
      </c>
      <c r="H8" s="74">
        <f>SUM(H7:H7)</f>
        <v>0</v>
      </c>
      <c r="I8" s="74">
        <f>SUM(I7:I7)</f>
        <v>0</v>
      </c>
      <c r="J8" s="74">
        <f>SUM(J7:J7)</f>
        <v>0</v>
      </c>
      <c r="K8" s="74">
        <f>SUM(K7:K7)</f>
        <v>0</v>
      </c>
      <c r="L8" s="74">
        <f>SUM(L7:L7)</f>
        <v>0</v>
      </c>
      <c r="M8" s="74">
        <f>SUM(M7:M7)</f>
        <v>0</v>
      </c>
      <c r="N8" s="74">
        <f>SUM(N7:N7)</f>
        <v>0</v>
      </c>
      <c r="P8" s="80">
        <v>400000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400000</v>
      </c>
      <c r="AG8"/>
    </row>
    <row r="9" spans="1:33" s="1" customFormat="1" ht="45.75" customHeight="1">
      <c r="A9"/>
      <c r="B9" s="28"/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P9" s="31"/>
      <c r="Q9" s="32"/>
      <c r="R9" s="32"/>
      <c r="S9" s="32"/>
      <c r="T9" s="32"/>
      <c r="U9" s="32"/>
      <c r="V9" s="32"/>
      <c r="W9" s="32"/>
      <c r="X9" s="32"/>
      <c r="Y9" s="32"/>
      <c r="Z9" s="33"/>
      <c r="AA9" s="32"/>
      <c r="AB9" s="32"/>
      <c r="AC9" s="32"/>
      <c r="AD9" s="32"/>
      <c r="AE9" s="32"/>
      <c r="AF9" s="32"/>
      <c r="AG9"/>
    </row>
    <row r="10" spans="1:3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P10" s="10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3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10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</sheetData>
  <phoneticPr fontId="0" type="noConversion"/>
  <pageMargins left="0.70866141732283472" right="0.24" top="0.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2"/>
  <sheetViews>
    <sheetView topLeftCell="A4" zoomScale="80" zoomScaleNormal="80" workbookViewId="0">
      <pane xSplit="2" ySplit="1" topLeftCell="C23" activePane="bottomRight" state="frozen"/>
      <selection activeCell="A4" sqref="A4"/>
      <selection pane="topRight" activeCell="N4" sqref="N4"/>
      <selection pane="bottomLeft" activeCell="A6" sqref="A6"/>
      <selection pane="bottomRight" activeCell="E12" sqref="E12"/>
    </sheetView>
  </sheetViews>
  <sheetFormatPr defaultRowHeight="15"/>
  <cols>
    <col min="1" max="1" width="12" style="7" customWidth="1"/>
    <col min="2" max="2" width="39.7109375" style="134" customWidth="1"/>
    <col min="3" max="3" width="15.5703125" style="131" customWidth="1"/>
    <col min="4" max="4" width="22" style="131" customWidth="1"/>
    <col min="5" max="5" width="18.140625" style="131" customWidth="1"/>
    <col min="10" max="10" width="9.85546875" bestFit="1" customWidth="1"/>
  </cols>
  <sheetData>
    <row r="1" spans="2:5" ht="18.75">
      <c r="B1" s="24"/>
    </row>
    <row r="2" spans="2:5" ht="39.75" customHeight="1">
      <c r="B2" s="25" t="s">
        <v>9</v>
      </c>
    </row>
    <row r="3" spans="2:5" ht="19.5" customHeight="1">
      <c r="B3" s="108">
        <v>7461</v>
      </c>
    </row>
    <row r="5" spans="2:5" ht="15.75">
      <c r="B5" s="27"/>
    </row>
    <row r="6" spans="2:5">
      <c r="B6" s="134" t="s">
        <v>146</v>
      </c>
    </row>
    <row r="8" spans="2:5" ht="23.25">
      <c r="B8" s="8" t="s">
        <v>19</v>
      </c>
    </row>
    <row r="9" spans="2:5" ht="15.75" thickBot="1"/>
    <row r="10" spans="2:5" ht="40.5">
      <c r="B10" s="81" t="s">
        <v>61</v>
      </c>
      <c r="C10" s="132" t="s">
        <v>122</v>
      </c>
      <c r="D10" s="132" t="s">
        <v>123</v>
      </c>
      <c r="E10" s="132" t="s">
        <v>124</v>
      </c>
    </row>
    <row r="11" spans="2:5" ht="78.75" customHeight="1">
      <c r="B11" s="83" t="s">
        <v>148</v>
      </c>
      <c r="C11" s="132">
        <v>135369</v>
      </c>
      <c r="D11" s="132">
        <v>53875</v>
      </c>
      <c r="E11" s="132">
        <v>81494</v>
      </c>
    </row>
    <row r="12" spans="2:5" ht="75">
      <c r="B12" s="84" t="s">
        <v>149</v>
      </c>
      <c r="C12" s="132">
        <v>500000</v>
      </c>
      <c r="D12" s="132">
        <v>374553.76</v>
      </c>
      <c r="E12" s="132">
        <v>125446.23999999999</v>
      </c>
    </row>
    <row r="13" spans="2:5" ht="93.75">
      <c r="B13" s="84" t="s">
        <v>150</v>
      </c>
      <c r="C13" s="132">
        <v>400000</v>
      </c>
      <c r="D13" s="132">
        <v>399980</v>
      </c>
      <c r="E13" s="132">
        <v>20</v>
      </c>
    </row>
    <row r="14" spans="2:5" ht="37.5">
      <c r="B14" s="84" t="s">
        <v>151</v>
      </c>
      <c r="C14" s="132">
        <v>236200</v>
      </c>
      <c r="D14" s="132">
        <v>201224.4</v>
      </c>
      <c r="E14" s="132">
        <v>34975.600000000006</v>
      </c>
    </row>
    <row r="15" spans="2:5" ht="56.25">
      <c r="B15" s="85" t="s">
        <v>152</v>
      </c>
      <c r="C15" s="132">
        <v>313800</v>
      </c>
      <c r="D15" s="132">
        <v>313800</v>
      </c>
      <c r="E15" s="132">
        <v>0</v>
      </c>
    </row>
    <row r="16" spans="2:5" ht="93.75">
      <c r="B16" s="84" t="s">
        <v>153</v>
      </c>
      <c r="C16" s="132">
        <v>1000000</v>
      </c>
      <c r="D16" s="132">
        <v>325096.93</v>
      </c>
      <c r="E16" s="132">
        <v>674903.07000000007</v>
      </c>
    </row>
    <row r="17" spans="1:20" s="1" customFormat="1" ht="75">
      <c r="A17" s="7"/>
      <c r="B17" s="84" t="s">
        <v>154</v>
      </c>
      <c r="C17" s="132">
        <v>374700</v>
      </c>
      <c r="D17" s="132">
        <v>337367.53</v>
      </c>
      <c r="E17" s="132">
        <v>37332.469999999972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s="1" customFormat="1" ht="56.25">
      <c r="A18" s="7"/>
      <c r="B18" s="84" t="s">
        <v>155</v>
      </c>
      <c r="C18" s="132">
        <v>49000</v>
      </c>
      <c r="D18" s="132">
        <v>0</v>
      </c>
      <c r="E18" s="132">
        <v>49000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s="1" customFormat="1" ht="56.25">
      <c r="A19" s="7"/>
      <c r="B19" s="84" t="s">
        <v>156</v>
      </c>
      <c r="C19" s="132">
        <v>78600</v>
      </c>
      <c r="D19" s="132">
        <v>75292.800000000003</v>
      </c>
      <c r="E19" s="132">
        <v>3307.1999999999971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s="1" customFormat="1" ht="56.25">
      <c r="A20" s="7"/>
      <c r="B20" s="84" t="s">
        <v>157</v>
      </c>
      <c r="C20" s="132">
        <v>22881</v>
      </c>
      <c r="D20" s="132">
        <v>22881</v>
      </c>
      <c r="E20" s="132">
        <v>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s="1" customFormat="1" ht="131.25">
      <c r="A21" s="7"/>
      <c r="B21" s="84" t="s">
        <v>158</v>
      </c>
      <c r="C21" s="132">
        <v>28350</v>
      </c>
      <c r="D21" s="132">
        <v>26938</v>
      </c>
      <c r="E21" s="132">
        <v>1412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s="1" customFormat="1" ht="150">
      <c r="A22" s="7"/>
      <c r="B22" s="84" t="s">
        <v>159</v>
      </c>
      <c r="C22" s="132">
        <v>28350</v>
      </c>
      <c r="D22" s="132">
        <v>26938</v>
      </c>
      <c r="E22" s="132">
        <v>1412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s="1" customFormat="1" ht="150">
      <c r="A23" s="7"/>
      <c r="B23" s="84" t="s">
        <v>160</v>
      </c>
      <c r="C23" s="132">
        <v>28350</v>
      </c>
      <c r="D23" s="132">
        <v>26938</v>
      </c>
      <c r="E23" s="132">
        <v>1412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s="1" customFormat="1" ht="131.25">
      <c r="A24" s="7"/>
      <c r="B24" s="84" t="s">
        <v>161</v>
      </c>
      <c r="C24" s="132">
        <v>28350</v>
      </c>
      <c r="D24" s="132">
        <v>26938</v>
      </c>
      <c r="E24" s="132">
        <v>1412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s="1" customFormat="1" ht="131.25">
      <c r="A25" s="7"/>
      <c r="B25" s="84" t="s">
        <v>162</v>
      </c>
      <c r="C25" s="132">
        <v>28350</v>
      </c>
      <c r="D25" s="132">
        <v>26938</v>
      </c>
      <c r="E25" s="132">
        <v>1412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s="1" customFormat="1" ht="25.5">
      <c r="A26" s="7"/>
      <c r="B26" s="91" t="s">
        <v>52</v>
      </c>
      <c r="C26" s="132"/>
      <c r="D26" s="132"/>
      <c r="E26" s="132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s="1" customFormat="1" ht="37.5">
      <c r="A27" s="7"/>
      <c r="B27" s="84" t="s">
        <v>139</v>
      </c>
      <c r="C27" s="132">
        <v>10000</v>
      </c>
      <c r="D27" s="132"/>
      <c r="E27" s="132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s="1" customFormat="1" ht="37.5">
      <c r="A28" s="7"/>
      <c r="B28" s="84" t="s">
        <v>136</v>
      </c>
      <c r="C28" s="132">
        <v>10000</v>
      </c>
      <c r="D28" s="132"/>
      <c r="E28" s="132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s="1" customFormat="1" ht="37.5">
      <c r="A29" s="7"/>
      <c r="B29" s="84" t="s">
        <v>137</v>
      </c>
      <c r="C29" s="132">
        <v>10000</v>
      </c>
      <c r="D29" s="132"/>
      <c r="E29" s="132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s="1" customFormat="1" ht="37.5">
      <c r="A30" s="7"/>
      <c r="B30" s="84" t="s">
        <v>138</v>
      </c>
      <c r="C30" s="132">
        <v>7000</v>
      </c>
      <c r="D30" s="132"/>
      <c r="E30" s="132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s="1" customFormat="1" ht="20.25">
      <c r="A31" s="7"/>
      <c r="B31" s="82" t="s">
        <v>62</v>
      </c>
      <c r="C31" s="132">
        <v>3289300</v>
      </c>
      <c r="D31" s="132">
        <v>2238761.42</v>
      </c>
      <c r="E31" s="132">
        <v>1050538.58</v>
      </c>
    </row>
    <row r="32" spans="1:20" ht="18.75">
      <c r="C32" s="133"/>
      <c r="D32" s="133"/>
      <c r="E32" s="133"/>
    </row>
  </sheetData>
  <phoneticPr fontId="0" type="noConversion"/>
  <pageMargins left="0.70866141732283472" right="0.24" top="0.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F15"/>
  <sheetViews>
    <sheetView zoomScale="73" zoomScaleNormal="73" workbookViewId="0">
      <selection activeCell="W20" sqref="W20"/>
    </sheetView>
  </sheetViews>
  <sheetFormatPr defaultRowHeight="15" outlineLevelCol="1"/>
  <cols>
    <col min="1" max="1" width="4.42578125" customWidth="1"/>
    <col min="2" max="2" width="48.7109375" customWidth="1"/>
    <col min="3" max="3" width="20.5703125" hidden="1" customWidth="1" outlineLevel="1"/>
    <col min="4" max="4" width="19.28515625" hidden="1" customWidth="1" outlineLevel="1"/>
    <col min="5" max="6" width="18.42578125" hidden="1" customWidth="1" outlineLevel="1"/>
    <col min="7" max="9" width="15.5703125" hidden="1" customWidth="1" outlineLevel="1"/>
    <col min="10" max="12" width="16.42578125" hidden="1" customWidth="1" outlineLevel="1"/>
    <col min="13" max="14" width="18" hidden="1" customWidth="1" outlineLevel="1"/>
    <col min="15" max="15" width="0.140625" style="1" hidden="1" customWidth="1"/>
    <col min="16" max="16" width="35.28515625" style="1" customWidth="1"/>
    <col min="17" max="17" width="25.7109375" style="1" customWidth="1"/>
    <col min="18" max="18" width="29" customWidth="1"/>
    <col min="23" max="23" width="9.85546875" bestFit="1" customWidth="1"/>
  </cols>
  <sheetData>
    <row r="2" spans="1:32" ht="30" customHeight="1">
      <c r="B2" s="22" t="s">
        <v>147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32" ht="19.5">
      <c r="B3" s="1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32" ht="18.75">
      <c r="B4" s="1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32" ht="20.25">
      <c r="B5" s="20" t="s">
        <v>75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32" ht="19.5">
      <c r="B6" s="1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32" ht="30">
      <c r="B7" s="11"/>
      <c r="C7" s="12"/>
      <c r="D7" s="16" t="s">
        <v>76</v>
      </c>
      <c r="E7" s="16" t="s">
        <v>77</v>
      </c>
      <c r="F7" s="16" t="s">
        <v>103</v>
      </c>
      <c r="G7" s="16"/>
      <c r="H7" s="16"/>
      <c r="I7" s="16"/>
      <c r="J7" s="16"/>
      <c r="K7" s="16"/>
      <c r="L7" s="16"/>
      <c r="M7" s="16"/>
      <c r="N7" s="16"/>
      <c r="P7" s="96" t="s">
        <v>0</v>
      </c>
      <c r="Q7" s="96" t="s">
        <v>6</v>
      </c>
      <c r="R7" s="135" t="s">
        <v>7</v>
      </c>
    </row>
    <row r="8" spans="1:32" s="1" customFormat="1" ht="86.25" customHeight="1">
      <c r="A8"/>
      <c r="B8" s="9" t="s">
        <v>21</v>
      </c>
      <c r="C8" s="2"/>
      <c r="D8" s="34">
        <v>369800</v>
      </c>
      <c r="E8" s="34"/>
      <c r="F8" s="34">
        <v>-99800</v>
      </c>
      <c r="G8" s="34"/>
      <c r="H8" s="34"/>
      <c r="I8" s="34"/>
      <c r="J8" s="34"/>
      <c r="K8" s="34"/>
      <c r="L8" s="34"/>
      <c r="M8" s="34"/>
      <c r="N8" s="34"/>
      <c r="P8" s="96">
        <v>270000</v>
      </c>
      <c r="Q8" s="96">
        <v>243060</v>
      </c>
      <c r="R8" s="135">
        <v>26940</v>
      </c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" customFormat="1" ht="65.25" customHeight="1">
      <c r="A9"/>
      <c r="B9" s="9" t="s">
        <v>104</v>
      </c>
      <c r="C9" s="2"/>
      <c r="D9" s="34"/>
      <c r="E9" s="34"/>
      <c r="F9" s="34">
        <v>49900</v>
      </c>
      <c r="G9" s="34"/>
      <c r="H9" s="34"/>
      <c r="I9" s="34"/>
      <c r="J9" s="34"/>
      <c r="K9" s="34"/>
      <c r="L9" s="34"/>
      <c r="M9" s="34"/>
      <c r="N9" s="34"/>
      <c r="P9" s="96">
        <v>49900</v>
      </c>
      <c r="Q9" s="96">
        <v>4667.22</v>
      </c>
      <c r="R9" s="135">
        <v>45232.78</v>
      </c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" customFormat="1" ht="56.25">
      <c r="A10"/>
      <c r="B10" s="9" t="s">
        <v>105</v>
      </c>
      <c r="C10" s="2"/>
      <c r="D10" s="34"/>
      <c r="E10" s="34"/>
      <c r="F10" s="34">
        <v>49900</v>
      </c>
      <c r="G10" s="34"/>
      <c r="H10" s="34"/>
      <c r="I10" s="34"/>
      <c r="J10" s="34"/>
      <c r="K10" s="34"/>
      <c r="L10" s="34"/>
      <c r="M10" s="34"/>
      <c r="N10" s="34"/>
      <c r="P10" s="96">
        <v>49900</v>
      </c>
      <c r="Q10" s="96">
        <v>0</v>
      </c>
      <c r="R10" s="135">
        <v>49900</v>
      </c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" customFormat="1" ht="24.75" customHeight="1">
      <c r="A11"/>
      <c r="B11" s="9"/>
      <c r="C11" s="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P11" s="96"/>
      <c r="Q11" s="96"/>
      <c r="R11" s="135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" customFormat="1" ht="26.25" customHeight="1">
      <c r="A12"/>
      <c r="B12" s="3" t="s">
        <v>8</v>
      </c>
      <c r="C12" s="4">
        <f>SUM(C8:C11)</f>
        <v>0</v>
      </c>
      <c r="D12" s="4">
        <f t="shared" ref="D12:N12" si="0">SUM(D8:D11)</f>
        <v>369800</v>
      </c>
      <c r="E12" s="4">
        <f>SUM(E8:E11)</f>
        <v>0</v>
      </c>
      <c r="F12" s="4">
        <f t="shared" si="0"/>
        <v>0</v>
      </c>
      <c r="G12" s="4">
        <f t="shared" si="0"/>
        <v>0</v>
      </c>
      <c r="H12" s="4">
        <f t="shared" si="0"/>
        <v>0</v>
      </c>
      <c r="I12" s="4">
        <f t="shared" si="0"/>
        <v>0</v>
      </c>
      <c r="J12" s="4">
        <f t="shared" si="0"/>
        <v>0</v>
      </c>
      <c r="K12" s="4">
        <f t="shared" si="0"/>
        <v>0</v>
      </c>
      <c r="L12" s="4">
        <f t="shared" si="0"/>
        <v>0</v>
      </c>
      <c r="M12" s="4">
        <f t="shared" si="0"/>
        <v>0</v>
      </c>
      <c r="N12" s="4">
        <f t="shared" si="0"/>
        <v>0</v>
      </c>
      <c r="P12" s="96">
        <v>369800</v>
      </c>
      <c r="Q12" s="96">
        <v>247727.22</v>
      </c>
      <c r="R12" s="135">
        <v>122072.78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32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32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</sheetData>
  <phoneticPr fontId="0" type="noConversion"/>
  <pageMargins left="0.70866141732283472" right="0.24" top="0.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Q10"/>
  <sheetViews>
    <sheetView zoomScale="73" zoomScaleNormal="73" workbookViewId="0">
      <selection activeCell="B3" sqref="B3"/>
    </sheetView>
  </sheetViews>
  <sheetFormatPr defaultRowHeight="15" outlineLevelCol="1"/>
  <cols>
    <col min="1" max="1" width="16.42578125" customWidth="1"/>
    <col min="2" max="2" width="48.7109375" customWidth="1"/>
    <col min="3" max="3" width="20.5703125" hidden="1" customWidth="1" outlineLevel="1"/>
    <col min="4" max="4" width="19.28515625" hidden="1" customWidth="1" outlineLevel="1"/>
    <col min="5" max="6" width="18.42578125" hidden="1" customWidth="1" outlineLevel="1"/>
    <col min="7" max="9" width="15.5703125" hidden="1" customWidth="1" outlineLevel="1"/>
    <col min="10" max="12" width="16.42578125" hidden="1" customWidth="1" outlineLevel="1"/>
    <col min="13" max="14" width="18" hidden="1" customWidth="1" outlineLevel="1"/>
    <col min="15" max="15" width="28.42578125" style="1" customWidth="1" collapsed="1"/>
    <col min="16" max="16" width="13.28515625" style="1" bestFit="1" customWidth="1"/>
    <col min="17" max="17" width="13.5703125" bestFit="1" customWidth="1"/>
    <col min="18" max="18" width="11.85546875" bestFit="1" customWidth="1"/>
    <col min="22" max="22" width="9.85546875" bestFit="1" customWidth="1"/>
  </cols>
  <sheetData>
    <row r="2" spans="2:17" ht="30" customHeight="1">
      <c r="B2" s="22" t="s">
        <v>147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17" ht="75">
      <c r="B3" s="9" t="s">
        <v>135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0">
        <v>2900000</v>
      </c>
      <c r="P3" s="21">
        <v>2600000</v>
      </c>
      <c r="Q3" s="21">
        <v>300000</v>
      </c>
    </row>
    <row r="4" spans="2:17" ht="75">
      <c r="B4" s="9" t="s">
        <v>134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0">
        <v>3800000</v>
      </c>
      <c r="P4" s="21">
        <v>3800000</v>
      </c>
      <c r="Q4" s="136">
        <v>0</v>
      </c>
    </row>
    <row r="5" spans="2:17" ht="75">
      <c r="B5" s="9" t="s">
        <v>133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0">
        <v>2200000</v>
      </c>
      <c r="P5" s="21">
        <v>2200000</v>
      </c>
      <c r="Q5" s="136">
        <v>0</v>
      </c>
    </row>
    <row r="6" spans="2:17" ht="75" customHeight="1">
      <c r="B6" s="95" t="s">
        <v>145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0">
        <v>60000</v>
      </c>
      <c r="P6" s="21">
        <v>0</v>
      </c>
      <c r="Q6" s="136">
        <v>60000</v>
      </c>
    </row>
    <row r="7" spans="2:17" ht="23.25">
      <c r="B7" s="137" t="s">
        <v>62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0">
        <v>8960000</v>
      </c>
      <c r="P7" s="21">
        <v>8600000</v>
      </c>
      <c r="Q7" s="136">
        <v>360000</v>
      </c>
    </row>
    <row r="9" spans="2:17" ht="21">
      <c r="B9" s="92"/>
    </row>
    <row r="10" spans="2:17" ht="21">
      <c r="B10" s="93"/>
    </row>
  </sheetData>
  <pageMargins left="0.70866141732283472" right="0.24" top="0.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поточний 7461,7462,7463</vt:lpstr>
      <vt:lpstr>капітальний 7461</vt:lpstr>
      <vt:lpstr>поточний 6017</vt:lpstr>
      <vt:lpstr>капітальний 6017</vt:lpstr>
      <vt:lpstr>1</vt:lpstr>
      <vt:lpstr>'1'!Область_печати</vt:lpstr>
      <vt:lpstr>'капітальний 6017'!Область_печати</vt:lpstr>
      <vt:lpstr>'капітальний 7461'!Область_печати</vt:lpstr>
      <vt:lpstr>'поточний 6017'!Область_печати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cp:lastPrinted>2021-07-13T09:37:51Z</cp:lastPrinted>
  <dcterms:created xsi:type="dcterms:W3CDTF">2020-02-10T09:36:28Z</dcterms:created>
  <dcterms:modified xsi:type="dcterms:W3CDTF">2021-11-15T06:53:41Z</dcterms:modified>
</cp:coreProperties>
</file>