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А M\"/>
    </mc:Choice>
  </mc:AlternateContent>
  <bookViews>
    <workbookView xWindow="0" yWindow="0" windowWidth="16392" windowHeight="6720" activeTab="1"/>
  </bookViews>
  <sheets>
    <sheet name="zved" sheetId="1" r:id="rId1"/>
    <sheet name="zved (2)" sheetId="2" r:id="rId2"/>
  </sheets>
  <definedNames>
    <definedName name="_xlnm.Print_Area" localSheetId="1">'zved (2)'!$A$1:$T$101</definedName>
  </definedNames>
  <calcPr calcId="162913"/>
</workbook>
</file>

<file path=xl/calcChain.xml><?xml version="1.0" encoding="utf-8"?>
<calcChain xmlns="http://schemas.openxmlformats.org/spreadsheetml/2006/main">
  <c r="T7" i="2" l="1"/>
  <c r="T8" i="2"/>
  <c r="T9" i="2"/>
  <c r="T10" i="2"/>
  <c r="T11" i="2"/>
  <c r="T12" i="2"/>
  <c r="T13" i="2"/>
  <c r="T14" i="2"/>
  <c r="T15" i="2"/>
  <c r="T16" i="2"/>
  <c r="T17" i="2"/>
  <c r="T18" i="2"/>
  <c r="T19" i="2"/>
  <c r="T20" i="2"/>
  <c r="T21" i="2"/>
  <c r="T22" i="2"/>
  <c r="T23" i="2"/>
  <c r="T24" i="2"/>
  <c r="T25" i="2"/>
  <c r="T26" i="2"/>
  <c r="T27" i="2"/>
  <c r="T28" i="2"/>
  <c r="T29" i="2"/>
  <c r="T30" i="2"/>
  <c r="T31" i="2"/>
  <c r="T32" i="2"/>
  <c r="T33" i="2"/>
  <c r="T34" i="2"/>
  <c r="T35" i="2"/>
  <c r="T36" i="2"/>
  <c r="T37" i="2"/>
  <c r="T38" i="2"/>
  <c r="T39" i="2"/>
  <c r="T40" i="2"/>
  <c r="T41" i="2"/>
  <c r="T42" i="2"/>
  <c r="T43" i="2"/>
  <c r="T44" i="2"/>
  <c r="T45" i="2"/>
  <c r="T46" i="2"/>
  <c r="T47" i="2"/>
  <c r="T48" i="2"/>
  <c r="T49" i="2"/>
  <c r="T50" i="2"/>
  <c r="T51" i="2"/>
  <c r="T52" i="2"/>
  <c r="T53" i="2"/>
  <c r="T54" i="2"/>
  <c r="T55" i="2"/>
  <c r="T56" i="2"/>
  <c r="T57" i="2"/>
  <c r="T58" i="2"/>
  <c r="T59" i="2"/>
  <c r="T60" i="2"/>
  <c r="T61" i="2"/>
  <c r="T62" i="2"/>
  <c r="T63" i="2"/>
  <c r="T64" i="2"/>
  <c r="T65" i="2"/>
  <c r="T66" i="2"/>
  <c r="T67" i="2"/>
  <c r="T68" i="2"/>
  <c r="T69" i="2"/>
  <c r="T70" i="2"/>
  <c r="T71" i="2"/>
  <c r="T72" i="2"/>
  <c r="T73" i="2"/>
  <c r="T74" i="2"/>
  <c r="T75" i="2"/>
  <c r="T76" i="2"/>
  <c r="T77" i="2"/>
  <c r="T78" i="2"/>
  <c r="T79" i="2"/>
  <c r="T80" i="2"/>
  <c r="T81" i="2"/>
  <c r="T82" i="2"/>
  <c r="T83" i="2"/>
  <c r="T84" i="2"/>
  <c r="T85" i="2"/>
  <c r="T86" i="2"/>
  <c r="T87" i="2"/>
  <c r="T88" i="2"/>
  <c r="T89" i="2"/>
  <c r="T90" i="2"/>
  <c r="T91" i="2"/>
  <c r="T92" i="2"/>
  <c r="T93" i="2"/>
  <c r="T94" i="2"/>
  <c r="T95" i="2"/>
  <c r="T96" i="2"/>
  <c r="T97" i="2"/>
  <c r="T98" i="2"/>
  <c r="T99" i="2"/>
  <c r="T100" i="2"/>
  <c r="T101" i="2"/>
  <c r="T6" i="2"/>
  <c r="S9" i="2"/>
  <c r="S10" i="2"/>
  <c r="S11" i="2"/>
  <c r="S12" i="2"/>
  <c r="S13" i="2"/>
  <c r="S14" i="2"/>
  <c r="S15" i="2"/>
  <c r="S16" i="2"/>
  <c r="S17" i="2"/>
  <c r="S18" i="2"/>
  <c r="S19" i="2"/>
  <c r="S20" i="2"/>
  <c r="S21" i="2"/>
  <c r="S22" i="2"/>
  <c r="S23" i="2"/>
  <c r="S24" i="2"/>
  <c r="S25" i="2"/>
  <c r="S26" i="2"/>
  <c r="S27" i="2"/>
  <c r="S28" i="2"/>
  <c r="S29" i="2"/>
  <c r="S30" i="2"/>
  <c r="S31" i="2"/>
  <c r="S32" i="2"/>
  <c r="S33" i="2"/>
  <c r="S34" i="2"/>
  <c r="S35" i="2"/>
  <c r="S36" i="2"/>
  <c r="S37" i="2"/>
  <c r="S38" i="2"/>
  <c r="S39" i="2"/>
  <c r="S40" i="2"/>
  <c r="S41" i="2"/>
  <c r="S42" i="2"/>
  <c r="S43" i="2"/>
  <c r="S44" i="2"/>
  <c r="S45" i="2"/>
  <c r="S46" i="2"/>
  <c r="S47" i="2"/>
  <c r="S48" i="2"/>
  <c r="S49" i="2"/>
  <c r="S50" i="2"/>
  <c r="S51" i="2"/>
  <c r="S52" i="2"/>
  <c r="S53" i="2"/>
  <c r="S54" i="2"/>
  <c r="S55" i="2"/>
  <c r="S56" i="2"/>
  <c r="S57" i="2"/>
  <c r="S58" i="2"/>
  <c r="S59" i="2"/>
  <c r="S60" i="2"/>
  <c r="S61" i="2"/>
  <c r="S62" i="2"/>
  <c r="S63" i="2"/>
  <c r="S64" i="2"/>
  <c r="S65" i="2"/>
  <c r="S66" i="2"/>
  <c r="S67" i="2"/>
  <c r="S68" i="2"/>
  <c r="S69" i="2"/>
  <c r="S70" i="2"/>
  <c r="S71" i="2"/>
  <c r="S72" i="2"/>
  <c r="S73" i="2"/>
  <c r="S74" i="2"/>
  <c r="S75" i="2"/>
  <c r="S76" i="2"/>
  <c r="S77" i="2"/>
  <c r="S78" i="2"/>
  <c r="S79" i="2"/>
  <c r="S80" i="2"/>
  <c r="S81" i="2"/>
  <c r="S82" i="2"/>
  <c r="S83" i="2"/>
  <c r="S84" i="2"/>
  <c r="S85" i="2"/>
  <c r="S86" i="2"/>
  <c r="S87" i="2"/>
  <c r="S88" i="2"/>
  <c r="S89" i="2"/>
  <c r="S90" i="2"/>
  <c r="S91" i="2"/>
  <c r="S92" i="2"/>
  <c r="S93" i="2"/>
  <c r="S94" i="2"/>
  <c r="S95" i="2"/>
  <c r="S96" i="2"/>
  <c r="S97" i="2"/>
  <c r="S98" i="2"/>
  <c r="S99" i="2"/>
  <c r="S100" i="2"/>
  <c r="S101" i="2"/>
  <c r="S6" i="2"/>
  <c r="N7" i="2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N44" i="2"/>
  <c r="N45" i="2"/>
  <c r="N46" i="2"/>
  <c r="N47" i="2"/>
  <c r="N48" i="2"/>
  <c r="N49" i="2"/>
  <c r="N50" i="2"/>
  <c r="N51" i="2"/>
  <c r="N52" i="2"/>
  <c r="N53" i="2"/>
  <c r="N54" i="2"/>
  <c r="N55" i="2"/>
  <c r="N56" i="2"/>
  <c r="N57" i="2"/>
  <c r="N58" i="2"/>
  <c r="N59" i="2"/>
  <c r="N60" i="2"/>
  <c r="N61" i="2"/>
  <c r="N62" i="2"/>
  <c r="N63" i="2"/>
  <c r="N64" i="2"/>
  <c r="N65" i="2"/>
  <c r="N66" i="2"/>
  <c r="N67" i="2"/>
  <c r="N68" i="2"/>
  <c r="N69" i="2"/>
  <c r="N70" i="2"/>
  <c r="N71" i="2"/>
  <c r="N72" i="2"/>
  <c r="N73" i="2"/>
  <c r="N74" i="2"/>
  <c r="N75" i="2"/>
  <c r="N76" i="2"/>
  <c r="N77" i="2"/>
  <c r="N78" i="2"/>
  <c r="N79" i="2"/>
  <c r="N80" i="2"/>
  <c r="N81" i="2"/>
  <c r="N82" i="2"/>
  <c r="N83" i="2"/>
  <c r="N84" i="2"/>
  <c r="N85" i="2"/>
  <c r="N86" i="2"/>
  <c r="N87" i="2"/>
  <c r="N88" i="2"/>
  <c r="N89" i="2"/>
  <c r="N90" i="2"/>
  <c r="N91" i="2"/>
  <c r="N92" i="2"/>
  <c r="N93" i="2"/>
  <c r="N94" i="2"/>
  <c r="N95" i="2"/>
  <c r="N96" i="2"/>
  <c r="N97" i="2"/>
  <c r="N98" i="2"/>
  <c r="N99" i="2"/>
  <c r="N100" i="2"/>
  <c r="N101" i="2"/>
  <c r="N6" i="2"/>
  <c r="M7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M49" i="2"/>
  <c r="M50" i="2"/>
  <c r="M51" i="2"/>
  <c r="M52" i="2"/>
  <c r="M53" i="2"/>
  <c r="M54" i="2"/>
  <c r="M55" i="2"/>
  <c r="M56" i="2"/>
  <c r="M57" i="2"/>
  <c r="M58" i="2"/>
  <c r="M59" i="2"/>
  <c r="M60" i="2"/>
  <c r="M61" i="2"/>
  <c r="M62" i="2"/>
  <c r="M63" i="2"/>
  <c r="M64" i="2"/>
  <c r="M65" i="2"/>
  <c r="M66" i="2"/>
  <c r="M67" i="2"/>
  <c r="M68" i="2"/>
  <c r="M69" i="2"/>
  <c r="M70" i="2"/>
  <c r="M71" i="2"/>
  <c r="M72" i="2"/>
  <c r="M73" i="2"/>
  <c r="M74" i="2"/>
  <c r="M75" i="2"/>
  <c r="M76" i="2"/>
  <c r="M77" i="2"/>
  <c r="M78" i="2"/>
  <c r="M79" i="2"/>
  <c r="M80" i="2"/>
  <c r="M81" i="2"/>
  <c r="M82" i="2"/>
  <c r="M83" i="2"/>
  <c r="M84" i="2"/>
  <c r="M85" i="2"/>
  <c r="M86" i="2"/>
  <c r="M87" i="2"/>
  <c r="M88" i="2"/>
  <c r="M89" i="2"/>
  <c r="M90" i="2"/>
  <c r="M91" i="2"/>
  <c r="M92" i="2"/>
  <c r="M93" i="2"/>
  <c r="M94" i="2"/>
  <c r="M95" i="2"/>
  <c r="M96" i="2"/>
  <c r="M97" i="2"/>
  <c r="M98" i="2"/>
  <c r="M99" i="2"/>
  <c r="M100" i="2"/>
  <c r="M101" i="2"/>
  <c r="M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6" i="2"/>
  <c r="D105" i="2" l="1"/>
  <c r="P7" i="2" l="1"/>
  <c r="S7" i="2" s="1"/>
  <c r="P8" i="2"/>
  <c r="S8" i="2" s="1"/>
  <c r="P9" i="2"/>
  <c r="P10" i="2"/>
  <c r="P11" i="2"/>
  <c r="P12" i="2"/>
  <c r="P13" i="2"/>
  <c r="P14" i="2"/>
  <c r="P15" i="2"/>
  <c r="P16" i="2"/>
  <c r="P17" i="2"/>
  <c r="P18" i="2"/>
  <c r="P19" i="2"/>
  <c r="P20" i="2"/>
  <c r="P21" i="2"/>
  <c r="P22" i="2"/>
  <c r="P23" i="2"/>
  <c r="P24" i="2"/>
  <c r="P25" i="2"/>
  <c r="P26" i="2"/>
  <c r="P27" i="2"/>
  <c r="P28" i="2"/>
  <c r="P29" i="2"/>
  <c r="P30" i="2"/>
  <c r="P31" i="2"/>
  <c r="P32" i="2"/>
  <c r="P33" i="2"/>
  <c r="P34" i="2"/>
  <c r="P35" i="2"/>
  <c r="P36" i="2"/>
  <c r="P37" i="2"/>
  <c r="P38" i="2"/>
  <c r="P39" i="2"/>
  <c r="P40" i="2"/>
  <c r="P41" i="2"/>
  <c r="P42" i="2"/>
  <c r="P43" i="2"/>
  <c r="P44" i="2"/>
  <c r="P45" i="2"/>
  <c r="P46" i="2"/>
  <c r="P47" i="2"/>
  <c r="P48" i="2"/>
  <c r="P49" i="2"/>
  <c r="P50" i="2"/>
  <c r="P51" i="2"/>
  <c r="P52" i="2"/>
  <c r="P53" i="2"/>
  <c r="P54" i="2"/>
  <c r="P55" i="2"/>
  <c r="P56" i="2"/>
  <c r="P57" i="2"/>
  <c r="P58" i="2"/>
  <c r="P59" i="2"/>
  <c r="P60" i="2"/>
  <c r="P61" i="2"/>
  <c r="P62" i="2"/>
  <c r="P63" i="2"/>
  <c r="P64" i="2"/>
  <c r="P65" i="2"/>
  <c r="P66" i="2"/>
  <c r="P67" i="2"/>
  <c r="P68" i="2"/>
  <c r="P69" i="2"/>
  <c r="P70" i="2"/>
  <c r="P71" i="2"/>
  <c r="P72" i="2"/>
  <c r="P73" i="2"/>
  <c r="P74" i="2"/>
  <c r="P75" i="2"/>
  <c r="P76" i="2"/>
  <c r="P77" i="2"/>
  <c r="P78" i="2"/>
  <c r="P79" i="2"/>
  <c r="P80" i="2"/>
  <c r="P81" i="2"/>
  <c r="P82" i="2"/>
  <c r="P83" i="2"/>
  <c r="P84" i="2"/>
  <c r="P85" i="2"/>
  <c r="P86" i="2"/>
  <c r="P87" i="2"/>
  <c r="P88" i="2"/>
  <c r="P89" i="2"/>
  <c r="P90" i="2"/>
  <c r="P91" i="2"/>
  <c r="P92" i="2"/>
  <c r="P93" i="2"/>
  <c r="P94" i="2"/>
  <c r="P95" i="2"/>
  <c r="P96" i="2"/>
  <c r="P97" i="2"/>
  <c r="P98" i="2"/>
  <c r="P99" i="2"/>
  <c r="P100" i="2"/>
  <c r="P101" i="2"/>
  <c r="P6" i="2"/>
  <c r="R7" i="2"/>
  <c r="R8" i="2"/>
  <c r="R9" i="2"/>
  <c r="R10" i="2"/>
  <c r="R11" i="2"/>
  <c r="R12" i="2"/>
  <c r="R13" i="2"/>
  <c r="R14" i="2"/>
  <c r="R15" i="2"/>
  <c r="R16" i="2"/>
  <c r="R17" i="2"/>
  <c r="R18" i="2"/>
  <c r="R19" i="2"/>
  <c r="R20" i="2"/>
  <c r="R21" i="2"/>
  <c r="R22" i="2"/>
  <c r="R23" i="2"/>
  <c r="R24" i="2"/>
  <c r="R25" i="2"/>
  <c r="R26" i="2"/>
  <c r="R27" i="2"/>
  <c r="R28" i="2"/>
  <c r="R29" i="2"/>
  <c r="R30" i="2"/>
  <c r="R31" i="2"/>
  <c r="R32" i="2"/>
  <c r="R33" i="2"/>
  <c r="R34" i="2"/>
  <c r="R35" i="2"/>
  <c r="R36" i="2"/>
  <c r="R37" i="2"/>
  <c r="R38" i="2"/>
  <c r="R39" i="2"/>
  <c r="R40" i="2"/>
  <c r="R41" i="2"/>
  <c r="R42" i="2"/>
  <c r="R43" i="2"/>
  <c r="R44" i="2"/>
  <c r="R45" i="2"/>
  <c r="R46" i="2"/>
  <c r="R47" i="2"/>
  <c r="R48" i="2"/>
  <c r="R49" i="2"/>
  <c r="R50" i="2"/>
  <c r="R51" i="2"/>
  <c r="R52" i="2"/>
  <c r="R53" i="2"/>
  <c r="R54" i="2"/>
  <c r="R55" i="2"/>
  <c r="R56" i="2"/>
  <c r="R57" i="2"/>
  <c r="R58" i="2"/>
  <c r="R59" i="2"/>
  <c r="R60" i="2"/>
  <c r="R61" i="2"/>
  <c r="R62" i="2"/>
  <c r="R63" i="2"/>
  <c r="R64" i="2"/>
  <c r="R65" i="2"/>
  <c r="R66" i="2"/>
  <c r="R67" i="2"/>
  <c r="R68" i="2"/>
  <c r="R69" i="2"/>
  <c r="R70" i="2"/>
  <c r="R71" i="2"/>
  <c r="R72" i="2"/>
  <c r="R73" i="2"/>
  <c r="R74" i="2"/>
  <c r="R75" i="2"/>
  <c r="R76" i="2"/>
  <c r="R77" i="2"/>
  <c r="R78" i="2"/>
  <c r="R79" i="2"/>
  <c r="R80" i="2"/>
  <c r="R81" i="2"/>
  <c r="R82" i="2"/>
  <c r="R83" i="2"/>
  <c r="R84" i="2"/>
  <c r="R85" i="2"/>
  <c r="R86" i="2"/>
  <c r="R87" i="2"/>
  <c r="R88" i="2"/>
  <c r="R89" i="2"/>
  <c r="R90" i="2"/>
  <c r="R91" i="2"/>
  <c r="R92" i="2"/>
  <c r="R93" i="2"/>
  <c r="R94" i="2"/>
  <c r="R95" i="2"/>
  <c r="R96" i="2"/>
  <c r="R97" i="2"/>
  <c r="R98" i="2"/>
  <c r="R99" i="2"/>
  <c r="R100" i="2"/>
  <c r="R101" i="2"/>
  <c r="R6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59" i="2"/>
  <c r="J60" i="2"/>
  <c r="J61" i="2"/>
  <c r="J62" i="2"/>
  <c r="J63" i="2"/>
  <c r="J64" i="2"/>
  <c r="J65" i="2"/>
  <c r="J66" i="2"/>
  <c r="J67" i="2"/>
  <c r="J68" i="2"/>
  <c r="J69" i="2"/>
  <c r="J70" i="2"/>
  <c r="J71" i="2"/>
  <c r="J72" i="2"/>
  <c r="J73" i="2"/>
  <c r="J74" i="2"/>
  <c r="J75" i="2"/>
  <c r="J76" i="2"/>
  <c r="J77" i="2"/>
  <c r="J78" i="2"/>
  <c r="J79" i="2"/>
  <c r="J80" i="2"/>
  <c r="J81" i="2"/>
  <c r="J82" i="2"/>
  <c r="J83" i="2"/>
  <c r="J84" i="2"/>
  <c r="J85" i="2"/>
  <c r="J86" i="2"/>
  <c r="J87" i="2"/>
  <c r="J88" i="2"/>
  <c r="J89" i="2"/>
  <c r="J90" i="2"/>
  <c r="J91" i="2"/>
  <c r="J92" i="2"/>
  <c r="J93" i="2"/>
  <c r="J94" i="2"/>
  <c r="J95" i="2"/>
  <c r="J96" i="2"/>
  <c r="J97" i="2"/>
  <c r="J98" i="2"/>
  <c r="J99" i="2"/>
  <c r="J100" i="2"/>
  <c r="J101" i="2"/>
  <c r="J6" i="2"/>
  <c r="Q7" i="2"/>
  <c r="O7" i="2"/>
  <c r="L105" i="2"/>
  <c r="L14" i="2" l="1"/>
  <c r="L13" i="2"/>
  <c r="L12" i="2"/>
  <c r="F105" i="2"/>
  <c r="F90" i="2" l="1"/>
  <c r="F53" i="2" l="1"/>
  <c r="F13" i="2"/>
  <c r="F14" i="2"/>
  <c r="F12" i="2" l="1"/>
  <c r="Q8" i="2" l="1"/>
  <c r="Q9" i="2"/>
  <c r="Q10" i="2"/>
  <c r="Q11" i="2"/>
  <c r="Q12" i="2"/>
  <c r="Q13" i="2"/>
  <c r="Q14" i="2"/>
  <c r="Q15" i="2"/>
  <c r="Q16" i="2"/>
  <c r="Q17" i="2"/>
  <c r="Q18" i="2"/>
  <c r="Q19" i="2"/>
  <c r="Q20" i="2"/>
  <c r="Q21" i="2"/>
  <c r="Q22" i="2"/>
  <c r="Q23" i="2"/>
  <c r="Q24" i="2"/>
  <c r="Q25" i="2"/>
  <c r="Q26" i="2"/>
  <c r="Q27" i="2"/>
  <c r="Q28" i="2"/>
  <c r="Q29" i="2"/>
  <c r="Q30" i="2"/>
  <c r="Q31" i="2"/>
  <c r="Q32" i="2"/>
  <c r="Q33" i="2"/>
  <c r="Q34" i="2"/>
  <c r="Q35" i="2"/>
  <c r="Q36" i="2"/>
  <c r="Q37" i="2"/>
  <c r="Q38" i="2"/>
  <c r="Q39" i="2"/>
  <c r="Q40" i="2"/>
  <c r="Q41" i="2"/>
  <c r="Q42" i="2"/>
  <c r="Q43" i="2"/>
  <c r="Q44" i="2"/>
  <c r="Q45" i="2"/>
  <c r="Q46" i="2"/>
  <c r="Q47" i="2"/>
  <c r="Q48" i="2"/>
  <c r="Q49" i="2"/>
  <c r="Q50" i="2"/>
  <c r="Q51" i="2"/>
  <c r="Q52" i="2"/>
  <c r="Q53" i="2"/>
  <c r="Q54" i="2"/>
  <c r="Q55" i="2"/>
  <c r="Q56" i="2"/>
  <c r="Q57" i="2"/>
  <c r="Q58" i="2"/>
  <c r="Q59" i="2"/>
  <c r="Q60" i="2"/>
  <c r="Q61" i="2"/>
  <c r="Q62" i="2"/>
  <c r="Q63" i="2"/>
  <c r="Q64" i="2"/>
  <c r="Q65" i="2"/>
  <c r="Q66" i="2"/>
  <c r="Q67" i="2"/>
  <c r="Q68" i="2"/>
  <c r="Q69" i="2"/>
  <c r="Q70" i="2"/>
  <c r="Q71" i="2"/>
  <c r="Q72" i="2"/>
  <c r="Q73" i="2"/>
  <c r="Q74" i="2"/>
  <c r="Q75" i="2"/>
  <c r="Q76" i="2"/>
  <c r="Q77" i="2"/>
  <c r="Q78" i="2"/>
  <c r="Q79" i="2"/>
  <c r="Q80" i="2"/>
  <c r="Q81" i="2"/>
  <c r="Q82" i="2"/>
  <c r="Q83" i="2"/>
  <c r="Q84" i="2"/>
  <c r="Q85" i="2"/>
  <c r="Q86" i="2"/>
  <c r="Q87" i="2"/>
  <c r="Q88" i="2"/>
  <c r="Q89" i="2"/>
  <c r="Q90" i="2"/>
  <c r="Q91" i="2"/>
  <c r="Q92" i="2"/>
  <c r="Q93" i="2"/>
  <c r="Q94" i="2"/>
  <c r="Q95" i="2"/>
  <c r="Q96" i="2"/>
  <c r="Q97" i="2"/>
  <c r="Q98" i="2"/>
  <c r="Q99" i="2"/>
  <c r="Q100" i="2"/>
  <c r="Q101" i="2"/>
  <c r="Q6" i="2"/>
  <c r="O8" i="2" l="1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O29" i="2"/>
  <c r="O30" i="2"/>
  <c r="O31" i="2"/>
  <c r="O32" i="2"/>
  <c r="O33" i="2"/>
  <c r="O34" i="2"/>
  <c r="O35" i="2"/>
  <c r="O36" i="2"/>
  <c r="O37" i="2"/>
  <c r="O38" i="2"/>
  <c r="O39" i="2"/>
  <c r="O40" i="2"/>
  <c r="O41" i="2"/>
  <c r="O42" i="2"/>
  <c r="O43" i="2"/>
  <c r="O44" i="2"/>
  <c r="O45" i="2"/>
  <c r="O46" i="2"/>
  <c r="O47" i="2"/>
  <c r="O48" i="2"/>
  <c r="O49" i="2"/>
  <c r="O50" i="2"/>
  <c r="O51" i="2"/>
  <c r="O52" i="2"/>
  <c r="O53" i="2"/>
  <c r="O54" i="2"/>
  <c r="O55" i="2"/>
  <c r="O56" i="2"/>
  <c r="O57" i="2"/>
  <c r="O58" i="2"/>
  <c r="O59" i="2"/>
  <c r="O60" i="2"/>
  <c r="O61" i="2"/>
  <c r="O62" i="2"/>
  <c r="O63" i="2"/>
  <c r="O64" i="2"/>
  <c r="O65" i="2"/>
  <c r="O66" i="2"/>
  <c r="O67" i="2"/>
  <c r="O68" i="2"/>
  <c r="O69" i="2"/>
  <c r="O70" i="2"/>
  <c r="O71" i="2"/>
  <c r="O72" i="2"/>
  <c r="O73" i="2"/>
  <c r="O74" i="2"/>
  <c r="O75" i="2"/>
  <c r="O76" i="2"/>
  <c r="O77" i="2"/>
  <c r="O78" i="2"/>
  <c r="O79" i="2"/>
  <c r="O80" i="2"/>
  <c r="O81" i="2"/>
  <c r="O82" i="2"/>
  <c r="O83" i="2"/>
  <c r="O84" i="2"/>
  <c r="O85" i="2"/>
  <c r="O86" i="2"/>
  <c r="O87" i="2"/>
  <c r="O88" i="2"/>
  <c r="O89" i="2"/>
  <c r="O90" i="2"/>
  <c r="O91" i="2"/>
  <c r="O92" i="2"/>
  <c r="O93" i="2"/>
  <c r="O94" i="2"/>
  <c r="O95" i="2"/>
  <c r="O96" i="2"/>
  <c r="O97" i="2"/>
  <c r="O98" i="2"/>
  <c r="O99" i="2"/>
  <c r="O100" i="2"/>
  <c r="O101" i="2"/>
  <c r="O6" i="2"/>
</calcChain>
</file>

<file path=xl/sharedStrings.xml><?xml version="1.0" encoding="utf-8"?>
<sst xmlns="http://schemas.openxmlformats.org/spreadsheetml/2006/main" count="575" uniqueCount="211">
  <si>
    <t/>
  </si>
  <si>
    <t>Найменування показника</t>
  </si>
  <si>
    <t>кошторисні призначення на звітний рік з урахуванням змін</t>
  </si>
  <si>
    <t>виконано за звітний період (рік)</t>
  </si>
  <si>
    <t>виконано за звітний період (рік)</t>
  </si>
  <si>
    <t>усього</t>
  </si>
  <si>
    <t>1</t>
  </si>
  <si>
    <t>Субвенція з місцевого бюджету на виконання інвестиційних проектів</t>
  </si>
  <si>
    <t>Субвенція з місцевого бюджету на фінансове забезпечення будівництва, реконструкції, ремонту і утримання автомобільних доріг загального користування місцевого значення, вулиць і доріг комунальної власності у населених пунктах</t>
  </si>
  <si>
    <t>Інші субвенції з місцевого бюджету</t>
  </si>
  <si>
    <t>Усього</t>
  </si>
  <si>
    <t>ІІ. Видатки</t>
  </si>
  <si>
    <t>Державне управління</t>
  </si>
  <si>
    <t>0100</t>
  </si>
  <si>
    <t>Керівництво і управління у відповідній сфері у містах (місті Києві), селищах, селах, територіальних громадах</t>
  </si>
  <si>
    <t>0160</t>
  </si>
  <si>
    <t>Інша діяльність у сфері державного управління</t>
  </si>
  <si>
    <t>0180</t>
  </si>
  <si>
    <t>Освіта</t>
  </si>
  <si>
    <t>1000</t>
  </si>
  <si>
    <t>Надання дошкільної освіти</t>
  </si>
  <si>
    <t>1010</t>
  </si>
  <si>
    <t>Надання загальної середньої освіти закладами загальної середньої освіти</t>
  </si>
  <si>
    <t>1021</t>
  </si>
  <si>
    <t>1031</t>
  </si>
  <si>
    <t>1061</t>
  </si>
  <si>
    <t>Надання позашкільної освіти закладами позашкільної освіти, заходи із позашкільної роботи з дітьми</t>
  </si>
  <si>
    <t>1070</t>
  </si>
  <si>
    <t>Надання спеціальної освіти мистецькими школами</t>
  </si>
  <si>
    <t>1080</t>
  </si>
  <si>
    <t>Забезпечення діяльності інших закладів у сфері освіти</t>
  </si>
  <si>
    <t>1141</t>
  </si>
  <si>
    <t>Інші програми та заходи у сфері освіти</t>
  </si>
  <si>
    <t>1142</t>
  </si>
  <si>
    <t>Забезпечення діяльності інклюзивно-ресурсних центрів за рахунок коштів місцевого бюджету</t>
  </si>
  <si>
    <t>1151</t>
  </si>
  <si>
    <t>Забезпечення діяльності інклюзивно-ресурсних центрів за рахунок освітньої субвенції</t>
  </si>
  <si>
    <t>1152</t>
  </si>
  <si>
    <t>Забезпечення діяльності центрів професійного розвитку педагогічних працівників</t>
  </si>
  <si>
    <t>1160</t>
  </si>
  <si>
    <t>Співфінансування заходів, що реалізуються за рахунок субвенції з державного бюджету місцевим бюджетам на реалізацію програми "Спроможна школа для кращих результатів"</t>
  </si>
  <si>
    <t>1171</t>
  </si>
  <si>
    <t>Співфінансування заходів, що реалізуються за рахунок субвенції з державного бюджету місцевим бюджетам на забезпечення якісної, сучасної та доступної загальної середньої освіти "Нова українська школа"</t>
  </si>
  <si>
    <t>1181</t>
  </si>
  <si>
    <t>Виконання заходів, спрямованих на забезпечення якісної, сучасної та доступної загальної середньої освіти «Нова українська школа» за рахунок субвенції з державного бюджету місцевим бюджетам</t>
  </si>
  <si>
    <t>1182</t>
  </si>
  <si>
    <t>Надання освіти за рахунок субвенції з державного бюджету місцевим бюджетам на надання державної підтримки особам з особливими освітніми потребами</t>
  </si>
  <si>
    <t>1200</t>
  </si>
  <si>
    <t>Охорона здоров'я</t>
  </si>
  <si>
    <t>2000</t>
  </si>
  <si>
    <t>Багатопрофільна стаціонарна медична допомога населенню</t>
  </si>
  <si>
    <t>2010</t>
  </si>
  <si>
    <t>Стоматологічна допомога населенню</t>
  </si>
  <si>
    <t>2100</t>
  </si>
  <si>
    <t>Первинна медична допомога населенню, що надається центрами первинної медичної (медико-санітарної) допомоги</t>
  </si>
  <si>
    <t>2111</t>
  </si>
  <si>
    <t>Централізовані заходи з лікування хворих на цукровий та нецукровий діабет</t>
  </si>
  <si>
    <t>2144</t>
  </si>
  <si>
    <t>Соціальний захист та соціальне забезпечення</t>
  </si>
  <si>
    <t>3000</t>
  </si>
  <si>
    <t>Надання інших пільг окремим категоріям громадян відповідно до законодавства</t>
  </si>
  <si>
    <t>3031</t>
  </si>
  <si>
    <t>Надання пільг окремим категоріям громадян з оплати послуг зв'язку</t>
  </si>
  <si>
    <t>3032</t>
  </si>
  <si>
    <t>Компенсаційні виплати на пільговий проїзд автомобільним транспортом окремим категоріям громадян</t>
  </si>
  <si>
    <t>3033</t>
  </si>
  <si>
    <t>Компенсаційні виплати за пільговий проїзд окремих категорій громадян на залізничному транспорті</t>
  </si>
  <si>
    <t>3035</t>
  </si>
  <si>
    <t>Забезпечення соціальними послугами за місцем проживання громадян, які не здатні до самообслуговування у зв'язку з похилим віком, хворобою, інвалідністю</t>
  </si>
  <si>
    <t>3104</t>
  </si>
  <si>
    <t>Утримання та забезпечення діяльності центрів соціальних служб</t>
  </si>
  <si>
    <t>3121</t>
  </si>
  <si>
    <t>Інші заходи та заклади молодіжної політики</t>
  </si>
  <si>
    <t>3133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</si>
  <si>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</si>
  <si>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3140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</si>
  <si>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</si>
  <si>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3160</t>
  </si>
  <si>
    <t>Надання пільг населенню (крім ветеранів війни і праці, військової служби, органів внутрішніх справ та громадян, які постраждали внаслідок Чорнобильської катастрофи), на оплату житлово-комунальних послуг</t>
  </si>
  <si>
    <t>3180</t>
  </si>
  <si>
    <t>Надання фінансової підтримки громадським об'єднанням ветеранів і осіб з інвалідністю, діяльність яких має соціальну спрямованість</t>
  </si>
  <si>
    <t>3192</t>
  </si>
  <si>
    <t>Організація та проведення громадських робіт</t>
  </si>
  <si>
    <t>3210</t>
  </si>
  <si>
    <t>Інші заходи у сфері соціального захисту і соціального забезпечення</t>
  </si>
  <si>
    <t>3242</t>
  </si>
  <si>
    <t>Культура і мистецтво</t>
  </si>
  <si>
    <t>4000</t>
  </si>
  <si>
    <t>Забезпечення діяльності бібліотек</t>
  </si>
  <si>
    <t>4030</t>
  </si>
  <si>
    <t>Забезпечення діяльності палаців і будинків культури, клубів, центрів дозвілля та інших клубних закладів</t>
  </si>
  <si>
    <t>4060</t>
  </si>
  <si>
    <t>Забезпечення діяльності інших закладів в галузі культури і мистецтва</t>
  </si>
  <si>
    <t>4081</t>
  </si>
  <si>
    <t>Інші заходи в галузі культури і мистецтва</t>
  </si>
  <si>
    <t>4082</t>
  </si>
  <si>
    <t>Фізична культура і спорт</t>
  </si>
  <si>
    <t>5000</t>
  </si>
  <si>
    <t>Проведення навчально-тренувальних зборів і змагань з олімпійських видів спорту</t>
  </si>
  <si>
    <t>5011</t>
  </si>
  <si>
    <t>Утримання та навчально-тренувальна робота комунальних дитячо-юнацьких спортивних шкіл</t>
  </si>
  <si>
    <t>5031</t>
  </si>
  <si>
    <t>Утримання та фінансова підтримка спортивних споруд</t>
  </si>
  <si>
    <t>5041</t>
  </si>
  <si>
    <t>Житлово-комунальне господарство</t>
  </si>
  <si>
    <t>6000</t>
  </si>
  <si>
    <t>Експлуатація та технічне обслуговування житлового фонду</t>
  </si>
  <si>
    <t>6011</t>
  </si>
  <si>
    <t>Забезпечення діяльності з виробництва, транспортування, постачання теплової енергії</t>
  </si>
  <si>
    <t>6012</t>
  </si>
  <si>
    <t>Забезпечення діяльності водопровідно-каналізаційного господарства</t>
  </si>
  <si>
    <t>6013</t>
  </si>
  <si>
    <t>Забезпечення збору та вивезення сміття і відходів</t>
  </si>
  <si>
    <t>6014</t>
  </si>
  <si>
    <t>Інша діяльність, пов'язана з експлуатацією об'єктів житлово-комунального господарства</t>
  </si>
  <si>
    <t>6017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</si>
  <si>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</si>
  <si>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6020</t>
  </si>
  <si>
    <t>Організація благоустрою населених пунктів</t>
  </si>
  <si>
    <t>6030</t>
  </si>
  <si>
    <t>Відшкодування різниці між розміром ціни (тарифу) на житлово-комунальні послуги, що затверджувалися або погоджувалися рішенням місцевого органу виконавчої влади та органу місцевого самоврядування, та розміром економічно обгрунтованих витрат на їх виробництво (надання)</t>
  </si>
  <si>
    <t>6071</t>
  </si>
  <si>
    <t>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дітей, позбавлених батьківського піклування, осіб з їх числа</t>
  </si>
  <si>
    <t>6083</t>
  </si>
  <si>
    <t>Інша діяльність у сфері житлово-комунального господарства</t>
  </si>
  <si>
    <t>6090</t>
  </si>
  <si>
    <t>Економічна діяльність</t>
  </si>
  <si>
    <t>7000</t>
  </si>
  <si>
    <t>Здійснення  заходів із землеустрою</t>
  </si>
  <si>
    <t>7130</t>
  </si>
  <si>
    <t>Будівництво об'єктів житлово-комунального господарства</t>
  </si>
  <si>
    <t>7310</t>
  </si>
  <si>
    <t>Будівництво освітніх установ та закладів</t>
  </si>
  <si>
    <t>7321</t>
  </si>
  <si>
    <t>Будівництво медичних установ та закладів</t>
  </si>
  <si>
    <t>7322</t>
  </si>
  <si>
    <t>Будівництво установ та закладів культури</t>
  </si>
  <si>
    <t>7324</t>
  </si>
  <si>
    <t>Будівництво споруд, установ та закладів фізичної культури і спорту</t>
  </si>
  <si>
    <t>7325</t>
  </si>
  <si>
    <t>Будівництво інших об`єктів комунальної власності</t>
  </si>
  <si>
    <t>7330</t>
  </si>
  <si>
    <t>Проектування, реставрація та охорона пам'яток архітектури</t>
  </si>
  <si>
    <t>7340</t>
  </si>
  <si>
    <t>Розроблення схем планування та забудови територій (містобудівної документації)</t>
  </si>
  <si>
    <t>7350</t>
  </si>
  <si>
    <t>Виконання інвестиційних проектів в рамках здійснення заходів щодо соціально-економічного розвитку окремих територій</t>
  </si>
  <si>
    <t>7363</t>
  </si>
  <si>
    <t>Реалізація інших заходів щодо соціально-економічного розвитку територій</t>
  </si>
  <si>
    <t>7370</t>
  </si>
  <si>
    <t>Регулювання цін на послуги місцевого автотранспорту</t>
  </si>
  <si>
    <t>7412</t>
  </si>
  <si>
    <t>Утримання та розвиток мостів/шляхопроводів</t>
  </si>
  <si>
    <t>7441</t>
  </si>
  <si>
    <t>Утримання та розвиток автомобільних доріг та дорожньої інфраструктури за рахунок коштів місцевого бюджету</t>
  </si>
  <si>
    <t>7461</t>
  </si>
  <si>
    <t>Утримання та розвиток автомобільних доріг та дорожньої інфраструктури за рахунок субвенції з  державного бюджету</t>
  </si>
  <si>
    <t>7462</t>
  </si>
  <si>
    <t>Утримання та розвиток автомобільних доріг та дорожньої інфраструктури за рахунок трансфертів з інших місцевих бюджетів</t>
  </si>
  <si>
    <t>7463</t>
  </si>
  <si>
    <t>Реалізація програм і заходів в галузі туризму та курортів</t>
  </si>
  <si>
    <t>7622</t>
  </si>
  <si>
    <t>Заходи з енергозбереження</t>
  </si>
  <si>
    <t>7640</t>
  </si>
  <si>
    <t>Підготовка земельних ділянок несільськогосподарського призначення або прав на них комунальної власності для продажу на земельних торгах та проведення таких торгів</t>
  </si>
  <si>
    <t>7660</t>
  </si>
  <si>
    <t>Внески до статутного капіталу суб'єктів господарювання</t>
  </si>
  <si>
    <t>7670</t>
  </si>
  <si>
    <t>Членські внески до асоціацій органів місцевого самоврядування</t>
  </si>
  <si>
    <t>7680</t>
  </si>
  <si>
    <t>Інші заходи, пов'язані з економічною діяльністю</t>
  </si>
  <si>
    <t>7693</t>
  </si>
  <si>
    <t>Інша діяльність</t>
  </si>
  <si>
    <t>8000</t>
  </si>
  <si>
    <t>Заходи із запобігання та ліквідації надзвичайних ситуацій та наслідків стихійного лиха</t>
  </si>
  <si>
    <t>8110</t>
  </si>
  <si>
    <t>Заходи та роботи з мобілізаційної підготовки місцевого значення</t>
  </si>
  <si>
    <t>8220</t>
  </si>
  <si>
    <t>Інші заходи громадського порядку та безпеки</t>
  </si>
  <si>
    <t>8230</t>
  </si>
  <si>
    <t>Природоохоронні заходи за рахунок цільових фондів</t>
  </si>
  <si>
    <t>8340</t>
  </si>
  <si>
    <t>Фінансова підтримка засобів масової інформації</t>
  </si>
  <si>
    <t>8410</t>
  </si>
  <si>
    <t>Резервний фонд місцевого бюджету</t>
  </si>
  <si>
    <t>8710</t>
  </si>
  <si>
    <t>Заходи із запобігання та ліквідації наслідків надзвичайної ситуації в системах забезпечення населення питною водою за рахунок коштів резервного фонду місцевого бюджету</t>
  </si>
  <si>
    <t>8745</t>
  </si>
  <si>
    <t>Субвенція з місцевого бюджету державному бюджету на виконання програм соціально-економічного розвитку регіонів</t>
  </si>
  <si>
    <t>9800</t>
  </si>
  <si>
    <t>9720</t>
  </si>
  <si>
    <t>9730</t>
  </si>
  <si>
    <t>Субвенція з місцевого бюджету на співфінансування інвестиційних проектів</t>
  </si>
  <si>
    <t>9750</t>
  </si>
  <si>
    <t>9770</t>
  </si>
  <si>
    <t>900203</t>
  </si>
  <si>
    <t>заг</t>
  </si>
  <si>
    <t>спец</t>
  </si>
  <si>
    <t>код</t>
  </si>
  <si>
    <t>загальний фонд</t>
  </si>
  <si>
    <t>спеціальний фонд</t>
  </si>
  <si>
    <t>разом</t>
  </si>
  <si>
    <t>план на 2021 рік</t>
  </si>
  <si>
    <t>план за 9 місяців 2021 року</t>
  </si>
  <si>
    <t>виконано за 9 місяців 2021р</t>
  </si>
  <si>
    <t>виконано за 9 місяців 2020р</t>
  </si>
  <si>
    <t>відсоток виконання 9 міс 2021р до плану 9 міс 2021р</t>
  </si>
  <si>
    <t>відсоток виконання 9 міс 2021р до 9 міс 2020р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</si>
  <si>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</si>
  <si>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</si>
  <si>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 xml:space="preserve">                                                                       Аналіз виконання видатків бюджету Червоноградської міської територіальної громади за 9 місяців 2021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</si>
</sst>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;\-#,##0"/>
    <numFmt numFmtId="165" formatCode="#,##0.00;\-#,##0.00"/>
    <numFmt numFmtId="166" formatCode="#,##0_ ;\-#,##0\ "/>
    <numFmt numFmtId="167" formatCode="0.0%"/>
  </numFmts>
  <fonts count="14" x14ac:knownFonts="1">
    <font>
      <sz val="8"/>
      <color rgb="FF000000"/>
      <name val="Tahoma"/>
    </font>
    <font>
      <b/>
      <sz val="7"/>
      <color rgb="FF000000"/>
      <name val="Times New Roman"/>
    </font>
    <font>
      <b/>
      <sz val="6"/>
      <color rgb="FF000000"/>
      <name val="Times New Roman"/>
    </font>
    <font>
      <b/>
      <sz val="5"/>
      <color rgb="FF000000"/>
      <name val="Times New Roman"/>
    </font>
    <font>
      <b/>
      <sz val="5"/>
      <color rgb="FF000000"/>
      <name val="Times New Roman"/>
    </font>
    <font>
      <sz val="5"/>
      <color rgb="FF000000"/>
      <name val="Times New Roman"/>
    </font>
    <font>
      <b/>
      <i/>
      <sz val="5"/>
      <color rgb="FF000000"/>
      <name val="Times New Roman"/>
    </font>
    <font>
      <sz val="8"/>
      <color rgb="FF000000"/>
      <name val="Tahoma"/>
    </font>
    <font>
      <sz val="7"/>
      <color rgb="FF000000"/>
      <name val="Times New Roman"/>
      <family val="1"/>
      <charset val="204"/>
    </font>
    <font>
      <sz val="10"/>
      <name val="Arial Cyr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sz val="1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7" fillId="0" borderId="8"/>
    <xf numFmtId="0" fontId="7" fillId="0" borderId="8"/>
    <xf numFmtId="0" fontId="9" fillId="0" borderId="8"/>
  </cellStyleXfs>
  <cellXfs count="47">
    <xf numFmtId="0" fontId="0" fillId="0" borderId="0" xfId="0" applyFill="1" applyAlignment="1">
      <alignment horizontal="left" vertical="top" wrapText="1"/>
    </xf>
    <xf numFmtId="0" fontId="0" fillId="0" borderId="0" xfId="0" applyFill="1" applyAlignment="1">
      <alignment horizontal="left" vertical="top" wrapText="1"/>
    </xf>
    <xf numFmtId="0" fontId="3" fillId="0" borderId="3" xfId="0" applyFont="1" applyFill="1" applyBorder="1" applyAlignment="1">
      <alignment horizontal="center" vertical="center" wrapText="1"/>
    </xf>
    <xf numFmtId="164" fontId="4" fillId="0" borderId="4" xfId="0" applyNumberFormat="1" applyFont="1" applyFill="1" applyBorder="1" applyAlignment="1">
      <alignment horizontal="center" vertical="center" wrapText="1"/>
    </xf>
    <xf numFmtId="165" fontId="5" fillId="0" borderId="5" xfId="0" applyNumberFormat="1" applyFont="1" applyFill="1" applyBorder="1" applyAlignment="1">
      <alignment horizontal="right" vertical="center" wrapText="1"/>
    </xf>
    <xf numFmtId="0" fontId="6" fillId="0" borderId="7" xfId="0" applyFont="1" applyFill="1" applyBorder="1" applyAlignment="1">
      <alignment horizontal="center" vertical="center" wrapText="1"/>
    </xf>
    <xf numFmtId="166" fontId="8" fillId="0" borderId="6" xfId="0" applyNumberFormat="1" applyFont="1" applyFill="1" applyBorder="1" applyAlignment="1">
      <alignment horizontal="right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164" fontId="4" fillId="0" borderId="7" xfId="0" applyNumberFormat="1" applyFont="1" applyFill="1" applyBorder="1" applyAlignment="1">
      <alignment horizontal="center" vertical="center" wrapText="1"/>
    </xf>
    <xf numFmtId="165" fontId="5" fillId="0" borderId="7" xfId="0" applyNumberFormat="1" applyFont="1" applyFill="1" applyBorder="1" applyAlignment="1">
      <alignment horizontal="right" vertical="center" wrapText="1"/>
    </xf>
    <xf numFmtId="166" fontId="8" fillId="0" borderId="7" xfId="0" applyNumberFormat="1" applyFont="1" applyFill="1" applyBorder="1" applyAlignment="1">
      <alignment horizontal="right" vertical="center" wrapText="1"/>
    </xf>
    <xf numFmtId="0" fontId="10" fillId="0" borderId="8" xfId="0" applyFont="1" applyFill="1" applyBorder="1" applyAlignment="1">
      <alignment vertical="center" wrapText="1"/>
    </xf>
    <xf numFmtId="0" fontId="10" fillId="0" borderId="7" xfId="0" applyFont="1" applyFill="1" applyBorder="1" applyAlignment="1">
      <alignment horizontal="center" vertical="center" wrapText="1"/>
    </xf>
    <xf numFmtId="49" fontId="11" fillId="0" borderId="13" xfId="1" applyNumberFormat="1" applyFont="1" applyFill="1" applyBorder="1" applyAlignment="1" applyProtection="1">
      <alignment horizontal="center" vertical="center" wrapText="1"/>
      <protection locked="0"/>
    </xf>
    <xf numFmtId="37" fontId="10" fillId="0" borderId="7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vertical="center" wrapText="1"/>
    </xf>
    <xf numFmtId="0" fontId="10" fillId="0" borderId="3" xfId="0" applyFont="1" applyFill="1" applyBorder="1" applyAlignment="1">
      <alignment horizontal="center" vertical="center" wrapText="1"/>
    </xf>
    <xf numFmtId="166" fontId="10" fillId="0" borderId="6" xfId="0" applyNumberFormat="1" applyFont="1" applyFill="1" applyBorder="1" applyAlignment="1">
      <alignment horizontal="right" vertical="center" wrapText="1"/>
    </xf>
    <xf numFmtId="166" fontId="10" fillId="0" borderId="7" xfId="0" applyNumberFormat="1" applyFont="1" applyFill="1" applyBorder="1" applyAlignment="1">
      <alignment horizontal="right" vertical="center" wrapText="1"/>
    </xf>
    <xf numFmtId="0" fontId="10" fillId="0" borderId="3" xfId="0" applyFont="1" applyFill="1" applyBorder="1" applyAlignment="1">
      <alignment vertical="center" wrapText="1"/>
    </xf>
    <xf numFmtId="0" fontId="10" fillId="0" borderId="7" xfId="0" applyFont="1" applyFill="1" applyBorder="1" applyAlignment="1">
      <alignment vertical="center" wrapText="1"/>
    </xf>
    <xf numFmtId="0" fontId="12" fillId="0" borderId="7" xfId="0" applyFont="1" applyFill="1" applyBorder="1" applyAlignment="1">
      <alignment horizontal="center" vertical="center" wrapText="1"/>
    </xf>
    <xf numFmtId="37" fontId="10" fillId="0" borderId="9" xfId="0" applyNumberFormat="1" applyFont="1" applyFill="1" applyBorder="1" applyAlignment="1">
      <alignment horizontal="center" vertical="center" wrapText="1"/>
    </xf>
    <xf numFmtId="37" fontId="10" fillId="0" borderId="15" xfId="0" applyNumberFormat="1" applyFont="1" applyFill="1" applyBorder="1" applyAlignment="1">
      <alignment horizontal="center" vertical="center" wrapText="1"/>
    </xf>
    <xf numFmtId="37" fontId="10" fillId="0" borderId="17" xfId="0" applyNumberFormat="1" applyFont="1" applyFill="1" applyBorder="1" applyAlignment="1">
      <alignment horizontal="center" vertical="center" wrapText="1"/>
    </xf>
    <xf numFmtId="37" fontId="10" fillId="0" borderId="16" xfId="0" applyNumberFormat="1" applyFont="1" applyFill="1" applyBorder="1" applyAlignment="1">
      <alignment horizontal="center" vertical="center" wrapText="1"/>
    </xf>
    <xf numFmtId="49" fontId="10" fillId="0" borderId="3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left" vertical="top" wrapText="1"/>
    </xf>
    <xf numFmtId="0" fontId="10" fillId="0" borderId="0" xfId="0" applyFont="1"/>
    <xf numFmtId="37" fontId="10" fillId="0" borderId="0" xfId="0" applyNumberFormat="1" applyFont="1" applyFill="1" applyAlignment="1">
      <alignment horizontal="left" vertical="top" wrapText="1"/>
    </xf>
    <xf numFmtId="3" fontId="10" fillId="0" borderId="7" xfId="0" applyNumberFormat="1" applyFont="1" applyFill="1" applyBorder="1" applyAlignment="1">
      <alignment horizontal="right" vertical="center" wrapText="1"/>
    </xf>
    <xf numFmtId="3" fontId="10" fillId="0" borderId="6" xfId="0" applyNumberFormat="1" applyFont="1" applyFill="1" applyBorder="1" applyAlignment="1">
      <alignment horizontal="right" vertical="center" wrapText="1"/>
    </xf>
    <xf numFmtId="3" fontId="10" fillId="0" borderId="10" xfId="0" applyNumberFormat="1" applyFont="1" applyFill="1" applyBorder="1" applyAlignment="1">
      <alignment horizontal="right" vertical="center" wrapText="1"/>
    </xf>
    <xf numFmtId="3" fontId="10" fillId="0" borderId="13" xfId="0" applyNumberFormat="1" applyFont="1" applyFill="1" applyBorder="1" applyAlignment="1">
      <alignment horizontal="right" vertical="center" wrapText="1"/>
    </xf>
    <xf numFmtId="167" fontId="10" fillId="0" borderId="7" xfId="0" applyNumberFormat="1" applyFont="1" applyFill="1" applyBorder="1" applyAlignment="1">
      <alignment horizontal="right" vertical="center" wrapText="1"/>
    </xf>
    <xf numFmtId="0" fontId="13" fillId="0" borderId="8" xfId="3" applyFont="1" applyFill="1" applyAlignment="1">
      <alignment horizontal="left" vertical="center"/>
    </xf>
    <xf numFmtId="0" fontId="3" fillId="0" borderId="3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10" fillId="0" borderId="14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/>
    <cellStyle name="Обычный 3" xfId="2"/>
    <cellStyle name="Обычный_Книга1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I103"/>
  <sheetViews>
    <sheetView zoomScale="150" zoomScaleNormal="150" workbookViewId="0">
      <selection activeCell="E5" sqref="E5:E6"/>
    </sheetView>
  </sheetViews>
  <sheetFormatPr defaultRowHeight="10.199999999999999" x14ac:dyDescent="0.2"/>
  <cols>
    <col min="1" max="1" width="15" style="1" customWidth="1"/>
    <col min="2" max="2" width="12" style="1" customWidth="1"/>
    <col min="3" max="3" width="4.85546875" style="1" customWidth="1"/>
    <col min="4" max="4" width="11.85546875" style="1" customWidth="1"/>
    <col min="5" max="7" width="12.42578125" style="1" customWidth="1"/>
    <col min="8" max="8" width="12.7109375" style="1" customWidth="1"/>
    <col min="9" max="9" width="11.7109375" style="1" customWidth="1"/>
    <col min="10" max="16384" width="9.140625" style="1"/>
  </cols>
  <sheetData>
    <row r="4" spans="1:9" ht="13.65" customHeight="1" x14ac:dyDescent="0.2">
      <c r="A4" s="40" t="s">
        <v>1</v>
      </c>
      <c r="B4" s="40"/>
      <c r="C4" s="40"/>
      <c r="D4" s="39" t="s">
        <v>196</v>
      </c>
      <c r="E4" s="39"/>
      <c r="F4" s="7"/>
      <c r="G4" s="7"/>
      <c r="H4" s="39" t="s">
        <v>197</v>
      </c>
      <c r="I4" s="39"/>
    </row>
    <row r="5" spans="1:9" ht="27.45" customHeight="1" x14ac:dyDescent="0.2">
      <c r="A5" s="40"/>
      <c r="B5" s="40"/>
      <c r="C5" s="40"/>
      <c r="D5" s="37" t="s">
        <v>2</v>
      </c>
      <c r="E5" s="37" t="s">
        <v>3</v>
      </c>
      <c r="F5" s="8"/>
      <c r="G5" s="8"/>
      <c r="H5" s="37" t="s">
        <v>2</v>
      </c>
      <c r="I5" s="2" t="s">
        <v>4</v>
      </c>
    </row>
    <row r="6" spans="1:9" ht="20.399999999999999" customHeight="1" x14ac:dyDescent="0.2">
      <c r="A6" s="40"/>
      <c r="B6" s="40"/>
      <c r="C6" s="40"/>
      <c r="D6" s="37"/>
      <c r="E6" s="37"/>
      <c r="F6" s="8"/>
      <c r="G6" s="8"/>
      <c r="H6" s="37"/>
      <c r="I6" s="2" t="s">
        <v>5</v>
      </c>
    </row>
    <row r="7" spans="1:9" ht="13.65" customHeight="1" x14ac:dyDescent="0.2">
      <c r="A7" s="37" t="s">
        <v>6</v>
      </c>
      <c r="B7" s="37"/>
      <c r="C7" s="2"/>
      <c r="D7" s="3">
        <v>5</v>
      </c>
      <c r="E7" s="3">
        <v>6</v>
      </c>
      <c r="F7" s="9"/>
      <c r="G7" s="9"/>
      <c r="H7" s="3">
        <v>9</v>
      </c>
      <c r="I7" s="3">
        <v>10</v>
      </c>
    </row>
    <row r="8" spans="1:9" ht="9.3000000000000007" customHeight="1" x14ac:dyDescent="0.2">
      <c r="A8" s="39" t="s">
        <v>11</v>
      </c>
      <c r="B8" s="39"/>
      <c r="C8" s="2" t="s">
        <v>0</v>
      </c>
      <c r="D8" s="4" t="s">
        <v>0</v>
      </c>
      <c r="E8" s="4" t="s">
        <v>0</v>
      </c>
      <c r="F8" s="10"/>
      <c r="G8" s="10"/>
      <c r="H8" s="4" t="s">
        <v>0</v>
      </c>
      <c r="I8" s="4" t="s">
        <v>0</v>
      </c>
    </row>
    <row r="9" spans="1:9" ht="9.3000000000000007" customHeight="1" x14ac:dyDescent="0.2">
      <c r="A9" s="39" t="s">
        <v>12</v>
      </c>
      <c r="B9" s="39"/>
      <c r="C9" s="2" t="s">
        <v>13</v>
      </c>
      <c r="D9" s="6">
        <v>69421993</v>
      </c>
      <c r="E9" s="6">
        <v>44753238.909999996</v>
      </c>
      <c r="F9" s="11"/>
      <c r="G9" s="11"/>
      <c r="H9" s="6">
        <v>2111363.66</v>
      </c>
      <c r="I9" s="6">
        <v>1375381.92</v>
      </c>
    </row>
    <row r="10" spans="1:9" ht="19.5" customHeight="1" x14ac:dyDescent="0.2">
      <c r="A10" s="37" t="s">
        <v>14</v>
      </c>
      <c r="B10" s="37"/>
      <c r="C10" s="2" t="s">
        <v>15</v>
      </c>
      <c r="D10" s="6">
        <v>69341993</v>
      </c>
      <c r="E10" s="6">
        <v>44706241</v>
      </c>
      <c r="F10" s="11"/>
      <c r="G10" s="11"/>
      <c r="H10" s="6">
        <v>2111364</v>
      </c>
      <c r="I10" s="6">
        <v>1375382</v>
      </c>
    </row>
    <row r="11" spans="1:9" ht="8.1" customHeight="1" x14ac:dyDescent="0.2">
      <c r="A11" s="37" t="s">
        <v>16</v>
      </c>
      <c r="B11" s="37"/>
      <c r="C11" s="2" t="s">
        <v>17</v>
      </c>
      <c r="D11" s="6">
        <v>80000</v>
      </c>
      <c r="E11" s="6">
        <v>46998</v>
      </c>
      <c r="F11" s="11"/>
      <c r="G11" s="11"/>
      <c r="H11" s="6" t="s">
        <v>0</v>
      </c>
      <c r="I11" s="6" t="s">
        <v>0</v>
      </c>
    </row>
    <row r="12" spans="1:9" ht="9.3000000000000007" customHeight="1" x14ac:dyDescent="0.2">
      <c r="A12" s="39" t="s">
        <v>18</v>
      </c>
      <c r="B12" s="39"/>
      <c r="C12" s="2" t="s">
        <v>19</v>
      </c>
      <c r="D12" s="6">
        <v>410987704</v>
      </c>
      <c r="E12" s="6">
        <v>288665116.95999998</v>
      </c>
      <c r="F12" s="11"/>
      <c r="G12" s="11"/>
      <c r="H12" s="6">
        <v>49943804.520000003</v>
      </c>
      <c r="I12" s="6">
        <v>39937027.130000003</v>
      </c>
    </row>
    <row r="13" spans="1:9" ht="8.1" customHeight="1" x14ac:dyDescent="0.2">
      <c r="A13" s="37" t="s">
        <v>20</v>
      </c>
      <c r="B13" s="37"/>
      <c r="C13" s="2" t="s">
        <v>21</v>
      </c>
      <c r="D13" s="6">
        <v>103909150</v>
      </c>
      <c r="E13" s="6">
        <v>71875846.640000001</v>
      </c>
      <c r="F13" s="11"/>
      <c r="G13" s="11"/>
      <c r="H13" s="6">
        <v>12509356.59</v>
      </c>
      <c r="I13" s="6">
        <v>6153882.5300000003</v>
      </c>
    </row>
    <row r="14" spans="1:9" ht="13.95" customHeight="1" x14ac:dyDescent="0.2">
      <c r="A14" s="38" t="s">
        <v>22</v>
      </c>
      <c r="B14" s="38"/>
      <c r="C14" s="5" t="s">
        <v>23</v>
      </c>
      <c r="D14" s="6">
        <v>77045716</v>
      </c>
      <c r="E14" s="6">
        <v>51383481.43</v>
      </c>
      <c r="F14" s="11"/>
      <c r="G14" s="11"/>
      <c r="H14" s="6">
        <v>33341646.109999999</v>
      </c>
      <c r="I14" s="6">
        <v>31768075.489999998</v>
      </c>
    </row>
    <row r="15" spans="1:9" ht="13.95" customHeight="1" x14ac:dyDescent="0.2">
      <c r="A15" s="38" t="s">
        <v>22</v>
      </c>
      <c r="B15" s="38"/>
      <c r="C15" s="5" t="s">
        <v>24</v>
      </c>
      <c r="D15" s="6">
        <v>174002100</v>
      </c>
      <c r="E15" s="6">
        <v>127505930.63</v>
      </c>
      <c r="F15" s="11"/>
      <c r="G15" s="11"/>
      <c r="H15" s="6" t="s">
        <v>0</v>
      </c>
      <c r="I15" s="6" t="s">
        <v>0</v>
      </c>
    </row>
    <row r="16" spans="1:9" ht="13.95" customHeight="1" x14ac:dyDescent="0.2">
      <c r="A16" s="38" t="s">
        <v>22</v>
      </c>
      <c r="B16" s="38"/>
      <c r="C16" s="5" t="s">
        <v>25</v>
      </c>
      <c r="D16" s="6">
        <v>3812400</v>
      </c>
      <c r="E16" s="6">
        <v>3233702.17</v>
      </c>
      <c r="F16" s="11"/>
      <c r="G16" s="11"/>
      <c r="H16" s="6">
        <v>650000</v>
      </c>
      <c r="I16" s="6">
        <v>332493.14</v>
      </c>
    </row>
    <row r="17" spans="1:9" ht="19.5" customHeight="1" x14ac:dyDescent="0.2">
      <c r="A17" s="37" t="s">
        <v>26</v>
      </c>
      <c r="B17" s="37"/>
      <c r="C17" s="2" t="s">
        <v>27</v>
      </c>
      <c r="D17" s="6">
        <v>11263264</v>
      </c>
      <c r="E17" s="6">
        <v>8232187.2599999998</v>
      </c>
      <c r="F17" s="11"/>
      <c r="G17" s="11"/>
      <c r="H17" s="6">
        <v>1210743.32</v>
      </c>
      <c r="I17" s="6">
        <v>1053094.24</v>
      </c>
    </row>
    <row r="18" spans="1:9" ht="8.1" customHeight="1" x14ac:dyDescent="0.2">
      <c r="A18" s="37" t="s">
        <v>28</v>
      </c>
      <c r="B18" s="37"/>
      <c r="C18" s="2" t="s">
        <v>29</v>
      </c>
      <c r="D18" s="6">
        <v>27060600</v>
      </c>
      <c r="E18" s="6">
        <v>18677119.789999999</v>
      </c>
      <c r="F18" s="11"/>
      <c r="G18" s="11"/>
      <c r="H18" s="6">
        <v>1065052</v>
      </c>
      <c r="I18" s="6">
        <v>619143.73</v>
      </c>
    </row>
    <row r="19" spans="1:9" ht="13.95" customHeight="1" x14ac:dyDescent="0.2">
      <c r="A19" s="38" t="s">
        <v>30</v>
      </c>
      <c r="B19" s="38"/>
      <c r="C19" s="5" t="s">
        <v>31</v>
      </c>
      <c r="D19" s="6">
        <v>7099740</v>
      </c>
      <c r="E19" s="6">
        <v>5085158.67</v>
      </c>
      <c r="F19" s="11"/>
      <c r="G19" s="11"/>
      <c r="H19" s="6">
        <v>138.5</v>
      </c>
      <c r="I19" s="6">
        <v>138</v>
      </c>
    </row>
    <row r="20" spans="1:9" ht="8.1" customHeight="1" x14ac:dyDescent="0.2">
      <c r="A20" s="38" t="s">
        <v>32</v>
      </c>
      <c r="B20" s="38"/>
      <c r="C20" s="5" t="s">
        <v>33</v>
      </c>
      <c r="D20" s="6">
        <v>16300</v>
      </c>
      <c r="E20" s="6">
        <v>14480</v>
      </c>
      <c r="F20" s="11"/>
      <c r="G20" s="11"/>
      <c r="H20" s="6" t="s">
        <v>0</v>
      </c>
      <c r="I20" s="6" t="s">
        <v>0</v>
      </c>
    </row>
    <row r="21" spans="1:9" ht="13.95" customHeight="1" x14ac:dyDescent="0.2">
      <c r="A21" s="38" t="s">
        <v>34</v>
      </c>
      <c r="B21" s="38"/>
      <c r="C21" s="5" t="s">
        <v>35</v>
      </c>
      <c r="D21" s="6">
        <v>109200</v>
      </c>
      <c r="E21" s="6">
        <v>60880.75</v>
      </c>
      <c r="F21" s="11"/>
      <c r="G21" s="11"/>
      <c r="H21" s="6" t="s">
        <v>0</v>
      </c>
      <c r="I21" s="6" t="s">
        <v>0</v>
      </c>
    </row>
    <row r="22" spans="1:9" ht="13.95" customHeight="1" x14ac:dyDescent="0.2">
      <c r="A22" s="38" t="s">
        <v>36</v>
      </c>
      <c r="B22" s="38"/>
      <c r="C22" s="5" t="s">
        <v>37</v>
      </c>
      <c r="D22" s="6">
        <v>1390300</v>
      </c>
      <c r="E22" s="6">
        <v>978000</v>
      </c>
      <c r="F22" s="11"/>
      <c r="G22" s="11"/>
      <c r="H22" s="6" t="s">
        <v>0</v>
      </c>
      <c r="I22" s="6" t="s">
        <v>0</v>
      </c>
    </row>
    <row r="23" spans="1:9" ht="13.95" customHeight="1" x14ac:dyDescent="0.2">
      <c r="A23" s="37" t="s">
        <v>38</v>
      </c>
      <c r="B23" s="37"/>
      <c r="C23" s="2" t="s">
        <v>39</v>
      </c>
      <c r="D23" s="6">
        <v>1834040</v>
      </c>
      <c r="E23" s="6">
        <v>1214305.8999999999</v>
      </c>
      <c r="F23" s="11"/>
      <c r="G23" s="11"/>
      <c r="H23" s="6">
        <v>40000</v>
      </c>
      <c r="I23" s="6" t="s">
        <v>0</v>
      </c>
    </row>
    <row r="24" spans="1:9" ht="25.05" customHeight="1" x14ac:dyDescent="0.2">
      <c r="A24" s="38" t="s">
        <v>40</v>
      </c>
      <c r="B24" s="38"/>
      <c r="C24" s="5" t="s">
        <v>41</v>
      </c>
      <c r="D24" s="6" t="s">
        <v>0</v>
      </c>
      <c r="E24" s="6" t="s">
        <v>0</v>
      </c>
      <c r="F24" s="11"/>
      <c r="G24" s="11"/>
      <c r="H24" s="6">
        <v>450000</v>
      </c>
      <c r="I24" s="6">
        <v>10200</v>
      </c>
    </row>
    <row r="25" spans="1:9" ht="30.6" customHeight="1" x14ac:dyDescent="0.2">
      <c r="A25" s="38" t="s">
        <v>42</v>
      </c>
      <c r="B25" s="38"/>
      <c r="C25" s="5" t="s">
        <v>43</v>
      </c>
      <c r="D25" s="6">
        <v>796330</v>
      </c>
      <c r="E25" s="6" t="s">
        <v>0</v>
      </c>
      <c r="F25" s="11"/>
      <c r="G25" s="11"/>
      <c r="H25" s="6">
        <v>164170</v>
      </c>
      <c r="I25" s="6" t="s">
        <v>0</v>
      </c>
    </row>
    <row r="26" spans="1:9" ht="25.05" customHeight="1" x14ac:dyDescent="0.2">
      <c r="A26" s="38" t="s">
        <v>44</v>
      </c>
      <c r="B26" s="38"/>
      <c r="C26" s="5" t="s">
        <v>45</v>
      </c>
      <c r="D26" s="6">
        <v>1858007</v>
      </c>
      <c r="E26" s="6" t="s">
        <v>0</v>
      </c>
      <c r="F26" s="11"/>
      <c r="G26" s="11"/>
      <c r="H26" s="6">
        <v>383030</v>
      </c>
      <c r="I26" s="6" t="s">
        <v>0</v>
      </c>
    </row>
    <row r="27" spans="1:9" ht="25.05" customHeight="1" x14ac:dyDescent="0.2">
      <c r="A27" s="37" t="s">
        <v>46</v>
      </c>
      <c r="B27" s="37"/>
      <c r="C27" s="2" t="s">
        <v>47</v>
      </c>
      <c r="D27" s="6">
        <v>790557</v>
      </c>
      <c r="E27" s="6">
        <v>404023.72</v>
      </c>
      <c r="F27" s="11"/>
      <c r="G27" s="11"/>
      <c r="H27" s="6">
        <v>129668</v>
      </c>
      <c r="I27" s="6" t="s">
        <v>0</v>
      </c>
    </row>
    <row r="28" spans="1:9" ht="9.3000000000000007" customHeight="1" x14ac:dyDescent="0.2">
      <c r="A28" s="39" t="s">
        <v>48</v>
      </c>
      <c r="B28" s="39"/>
      <c r="C28" s="2" t="s">
        <v>49</v>
      </c>
      <c r="D28" s="6">
        <v>27581950</v>
      </c>
      <c r="E28" s="6">
        <v>16878921.32</v>
      </c>
      <c r="F28" s="11"/>
      <c r="G28" s="11"/>
      <c r="H28" s="6">
        <v>2253900</v>
      </c>
      <c r="I28" s="6">
        <v>1042630.52</v>
      </c>
    </row>
    <row r="29" spans="1:9" ht="13.95" customHeight="1" x14ac:dyDescent="0.2">
      <c r="A29" s="37" t="s">
        <v>50</v>
      </c>
      <c r="B29" s="37"/>
      <c r="C29" s="2" t="s">
        <v>51</v>
      </c>
      <c r="D29" s="6">
        <v>16751450</v>
      </c>
      <c r="E29" s="6">
        <v>9054389.0700000003</v>
      </c>
      <c r="F29" s="11"/>
      <c r="G29" s="11"/>
      <c r="H29" s="6">
        <v>2253900</v>
      </c>
      <c r="I29" s="6">
        <v>1042630.52</v>
      </c>
    </row>
    <row r="30" spans="1:9" ht="8.1" customHeight="1" x14ac:dyDescent="0.2">
      <c r="A30" s="37" t="s">
        <v>52</v>
      </c>
      <c r="B30" s="37"/>
      <c r="C30" s="2" t="s">
        <v>53</v>
      </c>
      <c r="D30" s="6">
        <v>1897000</v>
      </c>
      <c r="E30" s="6">
        <v>1403000</v>
      </c>
      <c r="F30" s="11"/>
      <c r="G30" s="11"/>
      <c r="H30" s="6" t="s">
        <v>0</v>
      </c>
      <c r="I30" s="6" t="s">
        <v>0</v>
      </c>
    </row>
    <row r="31" spans="1:9" ht="19.5" customHeight="1" x14ac:dyDescent="0.2">
      <c r="A31" s="38" t="s">
        <v>54</v>
      </c>
      <c r="B31" s="38"/>
      <c r="C31" s="5" t="s">
        <v>55</v>
      </c>
      <c r="D31" s="6">
        <v>6782700</v>
      </c>
      <c r="E31" s="6">
        <v>4270732.25</v>
      </c>
      <c r="F31" s="11"/>
      <c r="G31" s="11"/>
      <c r="H31" s="6" t="s">
        <v>0</v>
      </c>
      <c r="I31" s="6" t="s">
        <v>0</v>
      </c>
    </row>
    <row r="32" spans="1:9" ht="13.95" customHeight="1" x14ac:dyDescent="0.2">
      <c r="A32" s="38" t="s">
        <v>56</v>
      </c>
      <c r="B32" s="38"/>
      <c r="C32" s="5" t="s">
        <v>57</v>
      </c>
      <c r="D32" s="6">
        <v>2150800</v>
      </c>
      <c r="E32" s="6">
        <v>2150800</v>
      </c>
      <c r="F32" s="11"/>
      <c r="G32" s="11"/>
      <c r="H32" s="6" t="s">
        <v>0</v>
      </c>
      <c r="I32" s="6" t="s">
        <v>0</v>
      </c>
    </row>
    <row r="33" spans="1:9" ht="16.2" customHeight="1" x14ac:dyDescent="0.2">
      <c r="A33" s="39" t="s">
        <v>58</v>
      </c>
      <c r="B33" s="39"/>
      <c r="C33" s="2" t="s">
        <v>59</v>
      </c>
      <c r="D33" s="6">
        <v>19535350</v>
      </c>
      <c r="E33" s="6">
        <v>14098484.800000001</v>
      </c>
      <c r="F33" s="11"/>
      <c r="G33" s="11"/>
      <c r="H33" s="6">
        <v>1210151.1200000001</v>
      </c>
      <c r="I33" s="6">
        <v>1210127.8</v>
      </c>
    </row>
    <row r="34" spans="1:9" ht="13.95" customHeight="1" x14ac:dyDescent="0.2">
      <c r="A34" s="38" t="s">
        <v>60</v>
      </c>
      <c r="B34" s="38"/>
      <c r="C34" s="5" t="s">
        <v>61</v>
      </c>
      <c r="D34" s="6">
        <v>195000</v>
      </c>
      <c r="E34" s="6">
        <v>156678.70000000001</v>
      </c>
      <c r="F34" s="11"/>
      <c r="G34" s="11"/>
      <c r="H34" s="6" t="s">
        <v>0</v>
      </c>
      <c r="I34" s="6" t="s">
        <v>0</v>
      </c>
    </row>
    <row r="35" spans="1:9" ht="13.95" customHeight="1" x14ac:dyDescent="0.2">
      <c r="A35" s="38" t="s">
        <v>62</v>
      </c>
      <c r="B35" s="38"/>
      <c r="C35" s="5" t="s">
        <v>63</v>
      </c>
      <c r="D35" s="6">
        <v>150000</v>
      </c>
      <c r="E35" s="6">
        <v>94428.59</v>
      </c>
      <c r="F35" s="11"/>
      <c r="G35" s="11"/>
      <c r="H35" s="6" t="s">
        <v>0</v>
      </c>
      <c r="I35" s="6" t="s">
        <v>0</v>
      </c>
    </row>
    <row r="36" spans="1:9" ht="19.5" customHeight="1" x14ac:dyDescent="0.2">
      <c r="A36" s="38" t="s">
        <v>64</v>
      </c>
      <c r="B36" s="38"/>
      <c r="C36" s="5" t="s">
        <v>65</v>
      </c>
      <c r="D36" s="6">
        <v>2153350</v>
      </c>
      <c r="E36" s="6">
        <v>1726350</v>
      </c>
      <c r="F36" s="11"/>
      <c r="G36" s="11"/>
      <c r="H36" s="6" t="s">
        <v>0</v>
      </c>
      <c r="I36" s="6" t="s">
        <v>0</v>
      </c>
    </row>
    <row r="37" spans="1:9" ht="13.95" customHeight="1" x14ac:dyDescent="0.2">
      <c r="A37" s="38" t="s">
        <v>66</v>
      </c>
      <c r="B37" s="38"/>
      <c r="C37" s="5" t="s">
        <v>67</v>
      </c>
      <c r="D37" s="6">
        <v>600000</v>
      </c>
      <c r="E37" s="6">
        <v>450000</v>
      </c>
      <c r="F37" s="11"/>
      <c r="G37" s="11"/>
      <c r="H37" s="6" t="s">
        <v>0</v>
      </c>
      <c r="I37" s="6" t="s">
        <v>0</v>
      </c>
    </row>
    <row r="38" spans="1:9" ht="25.05" customHeight="1" x14ac:dyDescent="0.2">
      <c r="A38" s="38" t="s">
        <v>68</v>
      </c>
      <c r="B38" s="38"/>
      <c r="C38" s="5" t="s">
        <v>69</v>
      </c>
      <c r="D38" s="6">
        <v>7777800</v>
      </c>
      <c r="E38" s="6">
        <v>5172887.1900000004</v>
      </c>
      <c r="F38" s="11"/>
      <c r="G38" s="11"/>
      <c r="H38" s="6" t="s">
        <v>0</v>
      </c>
      <c r="I38" s="6" t="s">
        <v>0</v>
      </c>
    </row>
    <row r="39" spans="1:9" ht="13.95" customHeight="1" x14ac:dyDescent="0.2">
      <c r="A39" s="38" t="s">
        <v>70</v>
      </c>
      <c r="B39" s="38"/>
      <c r="C39" s="5" t="s">
        <v>71</v>
      </c>
      <c r="D39" s="6">
        <v>2010800</v>
      </c>
      <c r="E39" s="6">
        <v>1365488.24</v>
      </c>
      <c r="F39" s="11"/>
      <c r="G39" s="11"/>
      <c r="H39" s="6" t="s">
        <v>0</v>
      </c>
      <c r="I39" s="6" t="s">
        <v>0</v>
      </c>
    </row>
    <row r="40" spans="1:9" ht="8.1" customHeight="1" x14ac:dyDescent="0.2">
      <c r="A40" s="38" t="s">
        <v>72</v>
      </c>
      <c r="B40" s="38"/>
      <c r="C40" s="5" t="s">
        <v>73</v>
      </c>
      <c r="D40" s="6">
        <v>50000</v>
      </c>
      <c r="E40" s="6" t="s">
        <v>0</v>
      </c>
      <c r="F40" s="11"/>
      <c r="G40" s="11"/>
      <c r="H40" s="6" t="s">
        <v>0</v>
      </c>
      <c r="I40" s="6" t="s">
        <v>0</v>
      </c>
    </row>
    <row r="41" spans="1:9" ht="25.05" customHeight="1" x14ac:dyDescent="0.2">
      <c r="A41" s="37" t="s">
        <v>74</v>
      </c>
      <c r="B41" s="37"/>
      <c r="C41" s="2" t="s">
        <v>75</v>
      </c>
      <c r="D41" s="6">
        <v>70000</v>
      </c>
      <c r="E41" s="6" t="s">
        <v>0</v>
      </c>
      <c r="F41" s="11"/>
      <c r="G41" s="11"/>
      <c r="H41" s="6" t="s">
        <v>0</v>
      </c>
      <c r="I41" s="6" t="s">
        <v>0</v>
      </c>
    </row>
    <row r="42" spans="1:9" ht="30.6" customHeight="1" x14ac:dyDescent="0.2">
      <c r="A42" s="37" t="s">
        <v>76</v>
      </c>
      <c r="B42" s="37"/>
      <c r="C42" s="2" t="s">
        <v>77</v>
      </c>
      <c r="D42" s="6">
        <v>1300000</v>
      </c>
      <c r="E42" s="6">
        <v>639640.27</v>
      </c>
      <c r="F42" s="11"/>
      <c r="G42" s="11"/>
      <c r="H42" s="6" t="s">
        <v>0</v>
      </c>
      <c r="I42" s="6" t="s">
        <v>0</v>
      </c>
    </row>
    <row r="43" spans="1:9" ht="30.6" customHeight="1" x14ac:dyDescent="0.2">
      <c r="A43" s="37" t="s">
        <v>78</v>
      </c>
      <c r="B43" s="37"/>
      <c r="C43" s="2" t="s">
        <v>79</v>
      </c>
      <c r="D43" s="6">
        <v>700000</v>
      </c>
      <c r="E43" s="6">
        <v>414430.88</v>
      </c>
      <c r="F43" s="11"/>
      <c r="G43" s="11"/>
      <c r="H43" s="6" t="s">
        <v>0</v>
      </c>
      <c r="I43" s="6" t="s">
        <v>0</v>
      </c>
    </row>
    <row r="44" spans="1:9" ht="19.5" customHeight="1" x14ac:dyDescent="0.2">
      <c r="A44" s="38" t="s">
        <v>80</v>
      </c>
      <c r="B44" s="38"/>
      <c r="C44" s="5" t="s">
        <v>81</v>
      </c>
      <c r="D44" s="6">
        <v>188000</v>
      </c>
      <c r="E44" s="6">
        <v>75574.929999999993</v>
      </c>
      <c r="F44" s="11"/>
      <c r="G44" s="11"/>
      <c r="H44" s="6" t="s">
        <v>0</v>
      </c>
      <c r="I44" s="6" t="s">
        <v>0</v>
      </c>
    </row>
    <row r="45" spans="1:9" ht="8.1" customHeight="1" x14ac:dyDescent="0.2">
      <c r="A45" s="37" t="s">
        <v>82</v>
      </c>
      <c r="B45" s="37"/>
      <c r="C45" s="2" t="s">
        <v>83</v>
      </c>
      <c r="D45" s="6">
        <v>50000</v>
      </c>
      <c r="E45" s="6" t="s">
        <v>0</v>
      </c>
      <c r="F45" s="11"/>
      <c r="G45" s="11"/>
      <c r="H45" s="6" t="s">
        <v>0</v>
      </c>
      <c r="I45" s="6" t="s">
        <v>0</v>
      </c>
    </row>
    <row r="46" spans="1:9" ht="13.95" customHeight="1" x14ac:dyDescent="0.2">
      <c r="A46" s="38" t="s">
        <v>84</v>
      </c>
      <c r="B46" s="38"/>
      <c r="C46" s="5" t="s">
        <v>85</v>
      </c>
      <c r="D46" s="6">
        <v>4290400</v>
      </c>
      <c r="E46" s="6">
        <v>4003006</v>
      </c>
      <c r="F46" s="11"/>
      <c r="G46" s="11"/>
      <c r="H46" s="6">
        <v>1210151.1200000001</v>
      </c>
      <c r="I46" s="6">
        <v>1210127.8</v>
      </c>
    </row>
    <row r="47" spans="1:9" ht="9.3000000000000007" customHeight="1" x14ac:dyDescent="0.2">
      <c r="A47" s="39" t="s">
        <v>86</v>
      </c>
      <c r="B47" s="39"/>
      <c r="C47" s="2" t="s">
        <v>87</v>
      </c>
      <c r="D47" s="6">
        <v>19624835</v>
      </c>
      <c r="E47" s="6">
        <v>13188608.75</v>
      </c>
      <c r="F47" s="11"/>
      <c r="G47" s="11"/>
      <c r="H47" s="6">
        <v>1638373</v>
      </c>
      <c r="I47" s="6">
        <v>1004760.18</v>
      </c>
    </row>
    <row r="48" spans="1:9" ht="8.1" customHeight="1" x14ac:dyDescent="0.2">
      <c r="A48" s="37" t="s">
        <v>88</v>
      </c>
      <c r="B48" s="37"/>
      <c r="C48" s="2" t="s">
        <v>89</v>
      </c>
      <c r="D48" s="6">
        <v>7997000</v>
      </c>
      <c r="E48" s="6">
        <v>5464396.0899999999</v>
      </c>
      <c r="F48" s="11"/>
      <c r="G48" s="11"/>
      <c r="H48" s="6">
        <v>277883</v>
      </c>
      <c r="I48" s="6">
        <v>222065.79</v>
      </c>
    </row>
    <row r="49" spans="1:9" ht="19.5" customHeight="1" x14ac:dyDescent="0.2">
      <c r="A49" s="37" t="s">
        <v>90</v>
      </c>
      <c r="B49" s="37"/>
      <c r="C49" s="2" t="s">
        <v>91</v>
      </c>
      <c r="D49" s="6">
        <v>9749835</v>
      </c>
      <c r="E49" s="6">
        <v>6377553.4400000004</v>
      </c>
      <c r="F49" s="11"/>
      <c r="G49" s="11"/>
      <c r="H49" s="6">
        <v>1330490</v>
      </c>
      <c r="I49" s="6">
        <v>752694.39</v>
      </c>
    </row>
    <row r="50" spans="1:9" ht="13.95" customHeight="1" x14ac:dyDescent="0.2">
      <c r="A50" s="38" t="s">
        <v>92</v>
      </c>
      <c r="B50" s="38"/>
      <c r="C50" s="5" t="s">
        <v>93</v>
      </c>
      <c r="D50" s="6">
        <v>1261000</v>
      </c>
      <c r="E50" s="6">
        <v>896769.22</v>
      </c>
      <c r="F50" s="11"/>
      <c r="G50" s="11"/>
      <c r="H50" s="6" t="s">
        <v>0</v>
      </c>
      <c r="I50" s="6" t="s">
        <v>0</v>
      </c>
    </row>
    <row r="51" spans="1:9" ht="8.1" customHeight="1" x14ac:dyDescent="0.2">
      <c r="A51" s="38" t="s">
        <v>94</v>
      </c>
      <c r="B51" s="38"/>
      <c r="C51" s="5" t="s">
        <v>95</v>
      </c>
      <c r="D51" s="6">
        <v>617000</v>
      </c>
      <c r="E51" s="6">
        <v>449890</v>
      </c>
      <c r="F51" s="11"/>
      <c r="G51" s="11"/>
      <c r="H51" s="6">
        <v>30000</v>
      </c>
      <c r="I51" s="6">
        <v>30000</v>
      </c>
    </row>
    <row r="52" spans="1:9" ht="9.3000000000000007" customHeight="1" x14ac:dyDescent="0.2">
      <c r="A52" s="39" t="s">
        <v>96</v>
      </c>
      <c r="B52" s="39"/>
      <c r="C52" s="2" t="s">
        <v>97</v>
      </c>
      <c r="D52" s="6">
        <v>18133190</v>
      </c>
      <c r="E52" s="6">
        <v>12165511.93</v>
      </c>
      <c r="F52" s="11"/>
      <c r="G52" s="11"/>
      <c r="H52" s="6">
        <v>100430.32</v>
      </c>
      <c r="I52" s="6">
        <v>83042.95</v>
      </c>
    </row>
    <row r="53" spans="1:9" ht="13.95" customHeight="1" x14ac:dyDescent="0.2">
      <c r="A53" s="38" t="s">
        <v>98</v>
      </c>
      <c r="B53" s="38"/>
      <c r="C53" s="5" t="s">
        <v>99</v>
      </c>
      <c r="D53" s="6">
        <v>1416000</v>
      </c>
      <c r="E53" s="6">
        <v>737840.19</v>
      </c>
      <c r="F53" s="11"/>
      <c r="G53" s="11"/>
      <c r="H53" s="6" t="s">
        <v>0</v>
      </c>
      <c r="I53" s="6" t="s">
        <v>0</v>
      </c>
    </row>
    <row r="54" spans="1:9" ht="13.95" customHeight="1" x14ac:dyDescent="0.2">
      <c r="A54" s="38" t="s">
        <v>100</v>
      </c>
      <c r="B54" s="38"/>
      <c r="C54" s="5" t="s">
        <v>101</v>
      </c>
      <c r="D54" s="6">
        <v>13666190</v>
      </c>
      <c r="E54" s="6">
        <v>9207210.1600000001</v>
      </c>
      <c r="F54" s="11"/>
      <c r="G54" s="11"/>
      <c r="H54" s="6">
        <v>100430.32</v>
      </c>
      <c r="I54" s="6">
        <v>83042.95</v>
      </c>
    </row>
    <row r="55" spans="1:9" ht="13.95" customHeight="1" x14ac:dyDescent="0.2">
      <c r="A55" s="38" t="s">
        <v>102</v>
      </c>
      <c r="B55" s="38"/>
      <c r="C55" s="5" t="s">
        <v>103</v>
      </c>
      <c r="D55" s="6">
        <v>3051000</v>
      </c>
      <c r="E55" s="6">
        <v>2220461.58</v>
      </c>
      <c r="F55" s="11"/>
      <c r="G55" s="11"/>
      <c r="H55" s="6" t="s">
        <v>0</v>
      </c>
      <c r="I55" s="6" t="s">
        <v>0</v>
      </c>
    </row>
    <row r="56" spans="1:9" ht="9.3000000000000007" customHeight="1" x14ac:dyDescent="0.2">
      <c r="A56" s="39" t="s">
        <v>104</v>
      </c>
      <c r="B56" s="39"/>
      <c r="C56" s="2" t="s">
        <v>105</v>
      </c>
      <c r="D56" s="6">
        <v>69469787</v>
      </c>
      <c r="E56" s="6">
        <v>44244828.780000001</v>
      </c>
      <c r="F56" s="11"/>
      <c r="G56" s="11"/>
      <c r="H56" s="6">
        <v>1754929.6</v>
      </c>
      <c r="I56" s="6">
        <v>247727.22</v>
      </c>
    </row>
    <row r="57" spans="1:9" ht="13.95" customHeight="1" x14ac:dyDescent="0.2">
      <c r="A57" s="38" t="s">
        <v>106</v>
      </c>
      <c r="B57" s="38"/>
      <c r="C57" s="5" t="s">
        <v>107</v>
      </c>
      <c r="D57" s="6">
        <v>100000</v>
      </c>
      <c r="E57" s="6">
        <v>98347.5</v>
      </c>
      <c r="F57" s="11"/>
      <c r="G57" s="11"/>
      <c r="H57" s="6" t="s">
        <v>0</v>
      </c>
      <c r="I57" s="6" t="s">
        <v>0</v>
      </c>
    </row>
    <row r="58" spans="1:9" ht="13.95" customHeight="1" x14ac:dyDescent="0.2">
      <c r="A58" s="38" t="s">
        <v>108</v>
      </c>
      <c r="B58" s="38"/>
      <c r="C58" s="5" t="s">
        <v>109</v>
      </c>
      <c r="D58" s="6">
        <v>35752900</v>
      </c>
      <c r="E58" s="6">
        <v>22726715.460000001</v>
      </c>
      <c r="F58" s="11"/>
      <c r="G58" s="11"/>
      <c r="H58" s="6" t="s">
        <v>0</v>
      </c>
      <c r="I58" s="6" t="s">
        <v>0</v>
      </c>
    </row>
    <row r="59" spans="1:9" ht="13.95" customHeight="1" x14ac:dyDescent="0.2">
      <c r="A59" s="38" t="s">
        <v>110</v>
      </c>
      <c r="B59" s="38"/>
      <c r="C59" s="5" t="s">
        <v>111</v>
      </c>
      <c r="D59" s="6">
        <v>1159300</v>
      </c>
      <c r="E59" s="6">
        <v>961155.72</v>
      </c>
      <c r="F59" s="11"/>
      <c r="G59" s="11"/>
      <c r="H59" s="6" t="s">
        <v>0</v>
      </c>
      <c r="I59" s="6" t="s">
        <v>0</v>
      </c>
    </row>
    <row r="60" spans="1:9" ht="8.1" customHeight="1" x14ac:dyDescent="0.2">
      <c r="A60" s="38" t="s">
        <v>112</v>
      </c>
      <c r="B60" s="38"/>
      <c r="C60" s="5" t="s">
        <v>113</v>
      </c>
      <c r="D60" s="6">
        <v>384980</v>
      </c>
      <c r="E60" s="6">
        <v>183986</v>
      </c>
      <c r="F60" s="11"/>
      <c r="G60" s="11"/>
      <c r="H60" s="6" t="s">
        <v>0</v>
      </c>
      <c r="I60" s="6" t="s">
        <v>0</v>
      </c>
    </row>
    <row r="61" spans="1:9" ht="13.95" customHeight="1" x14ac:dyDescent="0.2">
      <c r="A61" s="38" t="s">
        <v>114</v>
      </c>
      <c r="B61" s="38"/>
      <c r="C61" s="5" t="s">
        <v>115</v>
      </c>
      <c r="D61" s="6">
        <v>3289300</v>
      </c>
      <c r="E61" s="6">
        <v>2238761.42</v>
      </c>
      <c r="F61" s="11"/>
      <c r="G61" s="11"/>
      <c r="H61" s="6">
        <v>369800</v>
      </c>
      <c r="I61" s="6">
        <v>247727.22</v>
      </c>
    </row>
    <row r="62" spans="1:9" ht="19.5" customHeight="1" x14ac:dyDescent="0.2">
      <c r="A62" s="37" t="s">
        <v>116</v>
      </c>
      <c r="B62" s="37"/>
      <c r="C62" s="2" t="s">
        <v>117</v>
      </c>
      <c r="D62" s="6">
        <v>1050000</v>
      </c>
      <c r="E62" s="6">
        <v>1050000</v>
      </c>
      <c r="F62" s="11"/>
      <c r="G62" s="11"/>
      <c r="H62" s="6" t="s">
        <v>0</v>
      </c>
      <c r="I62" s="6" t="s">
        <v>0</v>
      </c>
    </row>
    <row r="63" spans="1:9" ht="8.1" customHeight="1" x14ac:dyDescent="0.2">
      <c r="A63" s="37" t="s">
        <v>118</v>
      </c>
      <c r="B63" s="37"/>
      <c r="C63" s="2" t="s">
        <v>119</v>
      </c>
      <c r="D63" s="6">
        <v>27363307</v>
      </c>
      <c r="E63" s="6">
        <v>16745862.68</v>
      </c>
      <c r="F63" s="11"/>
      <c r="G63" s="11"/>
      <c r="H63" s="6" t="s">
        <v>0</v>
      </c>
      <c r="I63" s="6" t="s">
        <v>0</v>
      </c>
    </row>
    <row r="64" spans="1:9" ht="36.15" customHeight="1" x14ac:dyDescent="0.2">
      <c r="A64" s="38" t="s">
        <v>120</v>
      </c>
      <c r="B64" s="38"/>
      <c r="C64" s="5" t="s">
        <v>121</v>
      </c>
      <c r="D64" s="6">
        <v>240000</v>
      </c>
      <c r="E64" s="6">
        <v>240000</v>
      </c>
      <c r="F64" s="11"/>
      <c r="G64" s="11"/>
      <c r="H64" s="6" t="s">
        <v>0</v>
      </c>
      <c r="I64" s="6" t="s">
        <v>0</v>
      </c>
    </row>
    <row r="65" spans="1:9" ht="30.6" customHeight="1" x14ac:dyDescent="0.2">
      <c r="A65" s="38" t="s">
        <v>122</v>
      </c>
      <c r="B65" s="38"/>
      <c r="C65" s="5" t="s">
        <v>123</v>
      </c>
      <c r="D65" s="6" t="s">
        <v>0</v>
      </c>
      <c r="E65" s="6" t="s">
        <v>0</v>
      </c>
      <c r="F65" s="11"/>
      <c r="G65" s="11"/>
      <c r="H65" s="6">
        <v>1385129.6</v>
      </c>
      <c r="I65" s="6" t="s">
        <v>0</v>
      </c>
    </row>
    <row r="66" spans="1:9" ht="13.95" customHeight="1" x14ac:dyDescent="0.2">
      <c r="A66" s="37" t="s">
        <v>124</v>
      </c>
      <c r="B66" s="37"/>
      <c r="C66" s="2" t="s">
        <v>125</v>
      </c>
      <c r="D66" s="6">
        <v>130000</v>
      </c>
      <c r="E66" s="6" t="s">
        <v>0</v>
      </c>
      <c r="F66" s="11"/>
      <c r="G66" s="11"/>
      <c r="H66" s="6" t="s">
        <v>0</v>
      </c>
      <c r="I66" s="6" t="s">
        <v>0</v>
      </c>
    </row>
    <row r="67" spans="1:9" ht="9.3000000000000007" customHeight="1" x14ac:dyDescent="0.2">
      <c r="A67" s="39" t="s">
        <v>126</v>
      </c>
      <c r="B67" s="39"/>
      <c r="C67" s="2" t="s">
        <v>127</v>
      </c>
      <c r="D67" s="6">
        <v>21983562</v>
      </c>
      <c r="E67" s="6">
        <v>9382285.8200000003</v>
      </c>
      <c r="F67" s="11"/>
      <c r="G67" s="11"/>
      <c r="H67" s="6">
        <v>69540686.030000001</v>
      </c>
      <c r="I67" s="6">
        <v>30600999.460000001</v>
      </c>
    </row>
    <row r="68" spans="1:9" ht="8.1" customHeight="1" x14ac:dyDescent="0.2">
      <c r="A68" s="37" t="s">
        <v>128</v>
      </c>
      <c r="B68" s="37"/>
      <c r="C68" s="2" t="s">
        <v>129</v>
      </c>
      <c r="D68" s="6">
        <v>501131</v>
      </c>
      <c r="E68" s="6">
        <v>46059.48</v>
      </c>
      <c r="F68" s="11"/>
      <c r="G68" s="11"/>
      <c r="H68" s="6">
        <v>63200</v>
      </c>
      <c r="I68" s="6" t="s">
        <v>0</v>
      </c>
    </row>
    <row r="69" spans="1:9" ht="13.95" customHeight="1" x14ac:dyDescent="0.2">
      <c r="A69" s="37" t="s">
        <v>130</v>
      </c>
      <c r="B69" s="37"/>
      <c r="C69" s="2" t="s">
        <v>131</v>
      </c>
      <c r="D69" s="6" t="s">
        <v>0</v>
      </c>
      <c r="E69" s="6" t="s">
        <v>0</v>
      </c>
      <c r="F69" s="11"/>
      <c r="G69" s="11"/>
      <c r="H69" s="6">
        <v>5332819</v>
      </c>
      <c r="I69" s="6">
        <v>2189414</v>
      </c>
    </row>
    <row r="70" spans="1:9" ht="8.1" customHeight="1" x14ac:dyDescent="0.2">
      <c r="A70" s="38" t="s">
        <v>132</v>
      </c>
      <c r="B70" s="38"/>
      <c r="C70" s="5" t="s">
        <v>133</v>
      </c>
      <c r="D70" s="6" t="s">
        <v>0</v>
      </c>
      <c r="E70" s="6" t="s">
        <v>0</v>
      </c>
      <c r="F70" s="11"/>
      <c r="G70" s="11"/>
      <c r="H70" s="6">
        <v>15002460</v>
      </c>
      <c r="I70" s="6">
        <v>3073801</v>
      </c>
    </row>
    <row r="71" spans="1:9" ht="8.1" customHeight="1" x14ac:dyDescent="0.2">
      <c r="A71" s="38" t="s">
        <v>134</v>
      </c>
      <c r="B71" s="38"/>
      <c r="C71" s="5" t="s">
        <v>135</v>
      </c>
      <c r="D71" s="6" t="s">
        <v>0</v>
      </c>
      <c r="E71" s="6" t="s">
        <v>0</v>
      </c>
      <c r="F71" s="11"/>
      <c r="G71" s="11"/>
      <c r="H71" s="6">
        <v>24481500</v>
      </c>
      <c r="I71" s="6">
        <v>14943742</v>
      </c>
    </row>
    <row r="72" spans="1:9" ht="8.1" customHeight="1" x14ac:dyDescent="0.2">
      <c r="A72" s="38" t="s">
        <v>136</v>
      </c>
      <c r="B72" s="38"/>
      <c r="C72" s="5" t="s">
        <v>137</v>
      </c>
      <c r="D72" s="6" t="s">
        <v>0</v>
      </c>
      <c r="E72" s="6" t="s">
        <v>0</v>
      </c>
      <c r="F72" s="11"/>
      <c r="G72" s="11"/>
      <c r="H72" s="6">
        <v>1260000</v>
      </c>
      <c r="I72" s="6">
        <v>338560.5</v>
      </c>
    </row>
    <row r="73" spans="1:9" ht="13.95" customHeight="1" x14ac:dyDescent="0.2">
      <c r="A73" s="38" t="s">
        <v>138</v>
      </c>
      <c r="B73" s="38"/>
      <c r="C73" s="5" t="s">
        <v>139</v>
      </c>
      <c r="D73" s="6" t="s">
        <v>0</v>
      </c>
      <c r="E73" s="6" t="s">
        <v>0</v>
      </c>
      <c r="F73" s="11"/>
      <c r="G73" s="11"/>
      <c r="H73" s="6">
        <v>3678301</v>
      </c>
      <c r="I73" s="6">
        <v>584716</v>
      </c>
    </row>
    <row r="74" spans="1:9" ht="8.1" customHeight="1" x14ac:dyDescent="0.2">
      <c r="A74" s="37" t="s">
        <v>140</v>
      </c>
      <c r="B74" s="37"/>
      <c r="C74" s="2" t="s">
        <v>141</v>
      </c>
      <c r="D74" s="6" t="s">
        <v>0</v>
      </c>
      <c r="E74" s="6" t="s">
        <v>0</v>
      </c>
      <c r="F74" s="11"/>
      <c r="G74" s="11"/>
      <c r="H74" s="6">
        <v>4348884</v>
      </c>
      <c r="I74" s="6">
        <v>1997601</v>
      </c>
    </row>
    <row r="75" spans="1:9" ht="13.95" customHeight="1" x14ac:dyDescent="0.2">
      <c r="A75" s="37" t="s">
        <v>142</v>
      </c>
      <c r="B75" s="37"/>
      <c r="C75" s="2" t="s">
        <v>143</v>
      </c>
      <c r="D75" s="6">
        <v>104000</v>
      </c>
      <c r="E75" s="6">
        <v>40000</v>
      </c>
      <c r="F75" s="11"/>
      <c r="G75" s="11"/>
      <c r="H75" s="6" t="s">
        <v>0</v>
      </c>
      <c r="I75" s="6" t="s">
        <v>0</v>
      </c>
    </row>
    <row r="76" spans="1:9" ht="13.95" customHeight="1" x14ac:dyDescent="0.2">
      <c r="A76" s="37" t="s">
        <v>144</v>
      </c>
      <c r="B76" s="37"/>
      <c r="C76" s="2" t="s">
        <v>145</v>
      </c>
      <c r="D76" s="6" t="s">
        <v>0</v>
      </c>
      <c r="E76" s="6" t="s">
        <v>0</v>
      </c>
      <c r="F76" s="11"/>
      <c r="G76" s="11"/>
      <c r="H76" s="6">
        <v>1050000</v>
      </c>
      <c r="I76" s="6">
        <v>24989</v>
      </c>
    </row>
    <row r="77" spans="1:9" ht="19.5" customHeight="1" x14ac:dyDescent="0.2">
      <c r="A77" s="38" t="s">
        <v>146</v>
      </c>
      <c r="B77" s="38"/>
      <c r="C77" s="5" t="s">
        <v>147</v>
      </c>
      <c r="D77" s="6">
        <v>88331</v>
      </c>
      <c r="E77" s="6" t="s">
        <v>0</v>
      </c>
      <c r="F77" s="11"/>
      <c r="G77" s="11"/>
      <c r="H77" s="6">
        <v>2080353</v>
      </c>
      <c r="I77" s="6">
        <v>779861</v>
      </c>
    </row>
    <row r="78" spans="1:9" ht="13.95" customHeight="1" x14ac:dyDescent="0.2">
      <c r="A78" s="37" t="s">
        <v>148</v>
      </c>
      <c r="B78" s="37"/>
      <c r="C78" s="2" t="s">
        <v>149</v>
      </c>
      <c r="D78" s="6">
        <v>600000</v>
      </c>
      <c r="E78" s="6" t="s">
        <v>0</v>
      </c>
      <c r="F78" s="11"/>
      <c r="G78" s="11"/>
      <c r="H78" s="6">
        <v>350000</v>
      </c>
      <c r="I78" s="6" t="s">
        <v>0</v>
      </c>
    </row>
    <row r="79" spans="1:9" ht="13.95" customHeight="1" x14ac:dyDescent="0.2">
      <c r="A79" s="38" t="s">
        <v>150</v>
      </c>
      <c r="B79" s="38"/>
      <c r="C79" s="5" t="s">
        <v>151</v>
      </c>
      <c r="D79" s="6">
        <v>430000</v>
      </c>
      <c r="E79" s="6">
        <v>345619.25</v>
      </c>
      <c r="F79" s="11"/>
      <c r="G79" s="11"/>
      <c r="H79" s="6" t="s">
        <v>0</v>
      </c>
      <c r="I79" s="6" t="s">
        <v>0</v>
      </c>
    </row>
    <row r="80" spans="1:9" ht="22.8" customHeight="1" x14ac:dyDescent="0.2">
      <c r="A80" s="38" t="s">
        <v>152</v>
      </c>
      <c r="B80" s="38"/>
      <c r="C80" s="5" t="s">
        <v>153</v>
      </c>
      <c r="D80" s="6" t="s">
        <v>0</v>
      </c>
      <c r="E80" s="6" t="s">
        <v>0</v>
      </c>
      <c r="F80" s="11"/>
      <c r="G80" s="11"/>
      <c r="H80" s="6">
        <v>3477423</v>
      </c>
      <c r="I80" s="6">
        <v>1302466.04</v>
      </c>
    </row>
    <row r="81" spans="1:9" ht="19.5" customHeight="1" x14ac:dyDescent="0.2">
      <c r="A81" s="38" t="s">
        <v>154</v>
      </c>
      <c r="B81" s="38"/>
      <c r="C81" s="5" t="s">
        <v>155</v>
      </c>
      <c r="D81" s="6">
        <v>16905100</v>
      </c>
      <c r="E81" s="6">
        <v>7867907.1200000001</v>
      </c>
      <c r="F81" s="11"/>
      <c r="G81" s="11"/>
      <c r="H81" s="6">
        <v>400000</v>
      </c>
      <c r="I81" s="6" t="s">
        <v>0</v>
      </c>
    </row>
    <row r="82" spans="1:9" ht="19.5" customHeight="1" x14ac:dyDescent="0.2">
      <c r="A82" s="38" t="s">
        <v>156</v>
      </c>
      <c r="B82" s="38"/>
      <c r="C82" s="5" t="s">
        <v>157</v>
      </c>
      <c r="D82" s="6" t="s">
        <v>0</v>
      </c>
      <c r="E82" s="6" t="s">
        <v>0</v>
      </c>
      <c r="F82" s="11"/>
      <c r="G82" s="11"/>
      <c r="H82" s="6">
        <v>794730</v>
      </c>
      <c r="I82" s="6" t="s">
        <v>0</v>
      </c>
    </row>
    <row r="83" spans="1:9" ht="19.5" customHeight="1" x14ac:dyDescent="0.2">
      <c r="A83" s="38" t="s">
        <v>158</v>
      </c>
      <c r="B83" s="38"/>
      <c r="C83" s="5" t="s">
        <v>159</v>
      </c>
      <c r="D83" s="6">
        <v>2000000</v>
      </c>
      <c r="E83" s="6" t="s">
        <v>0</v>
      </c>
      <c r="F83" s="11"/>
      <c r="G83" s="11"/>
      <c r="H83" s="6" t="s">
        <v>0</v>
      </c>
      <c r="I83" s="6" t="s">
        <v>0</v>
      </c>
    </row>
    <row r="84" spans="1:9" ht="13.95" customHeight="1" x14ac:dyDescent="0.2">
      <c r="A84" s="38" t="s">
        <v>160</v>
      </c>
      <c r="B84" s="38"/>
      <c r="C84" s="5" t="s">
        <v>161</v>
      </c>
      <c r="D84" s="6">
        <v>85000</v>
      </c>
      <c r="E84" s="6" t="s">
        <v>0</v>
      </c>
      <c r="F84" s="11"/>
      <c r="G84" s="11"/>
      <c r="H84" s="6">
        <v>100</v>
      </c>
      <c r="I84" s="6">
        <v>100</v>
      </c>
    </row>
    <row r="85" spans="1:9" ht="8.1" customHeight="1" x14ac:dyDescent="0.2">
      <c r="A85" s="37" t="s">
        <v>162</v>
      </c>
      <c r="B85" s="37"/>
      <c r="C85" s="2" t="s">
        <v>163</v>
      </c>
      <c r="D85" s="6">
        <v>20000</v>
      </c>
      <c r="E85" s="6">
        <v>4967.57</v>
      </c>
      <c r="F85" s="11"/>
      <c r="G85" s="11"/>
      <c r="H85" s="6" t="s">
        <v>0</v>
      </c>
      <c r="I85" s="6" t="s">
        <v>0</v>
      </c>
    </row>
    <row r="86" spans="1:9" ht="25.05" customHeight="1" x14ac:dyDescent="0.2">
      <c r="A86" s="37" t="s">
        <v>164</v>
      </c>
      <c r="B86" s="37"/>
      <c r="C86" s="2" t="s">
        <v>165</v>
      </c>
      <c r="D86" s="6" t="s">
        <v>0</v>
      </c>
      <c r="E86" s="6" t="s">
        <v>0</v>
      </c>
      <c r="F86" s="11"/>
      <c r="G86" s="11"/>
      <c r="H86" s="6">
        <v>68869</v>
      </c>
      <c r="I86" s="6">
        <v>55741.73</v>
      </c>
    </row>
    <row r="87" spans="1:9" ht="13.95" customHeight="1" x14ac:dyDescent="0.2">
      <c r="A87" s="37" t="s">
        <v>166</v>
      </c>
      <c r="B87" s="37"/>
      <c r="C87" s="2" t="s">
        <v>167</v>
      </c>
      <c r="D87" s="6" t="s">
        <v>0</v>
      </c>
      <c r="E87" s="6" t="s">
        <v>0</v>
      </c>
      <c r="F87" s="11"/>
      <c r="G87" s="11"/>
      <c r="H87" s="6">
        <v>7152047</v>
      </c>
      <c r="I87" s="6">
        <v>5310007.6900000004</v>
      </c>
    </row>
    <row r="88" spans="1:9" ht="13.95" customHeight="1" x14ac:dyDescent="0.2">
      <c r="A88" s="37" t="s">
        <v>168</v>
      </c>
      <c r="B88" s="37"/>
      <c r="C88" s="2" t="s">
        <v>169</v>
      </c>
      <c r="D88" s="6">
        <v>90000</v>
      </c>
      <c r="E88" s="6">
        <v>45000</v>
      </c>
      <c r="F88" s="11"/>
      <c r="G88" s="11"/>
      <c r="H88" s="6" t="s">
        <v>0</v>
      </c>
      <c r="I88" s="6" t="s">
        <v>0</v>
      </c>
    </row>
    <row r="89" spans="1:9" ht="8.1" customHeight="1" x14ac:dyDescent="0.2">
      <c r="A89" s="38" t="s">
        <v>170</v>
      </c>
      <c r="B89" s="38"/>
      <c r="C89" s="5" t="s">
        <v>171</v>
      </c>
      <c r="D89" s="6">
        <v>1160000</v>
      </c>
      <c r="E89" s="6">
        <v>1032732.4</v>
      </c>
      <c r="F89" s="11"/>
      <c r="G89" s="11"/>
      <c r="H89" s="6" t="s">
        <v>0</v>
      </c>
      <c r="I89" s="6" t="s">
        <v>0</v>
      </c>
    </row>
    <row r="90" spans="1:9" ht="9.3000000000000007" customHeight="1" x14ac:dyDescent="0.2">
      <c r="A90" s="39" t="s">
        <v>172</v>
      </c>
      <c r="B90" s="39"/>
      <c r="C90" s="2" t="s">
        <v>173</v>
      </c>
      <c r="D90" s="6">
        <v>1135400</v>
      </c>
      <c r="E90" s="6">
        <v>789399.55</v>
      </c>
      <c r="F90" s="11"/>
      <c r="G90" s="11"/>
      <c r="H90" s="6">
        <v>713200</v>
      </c>
      <c r="I90" s="6">
        <v>99126</v>
      </c>
    </row>
    <row r="91" spans="1:9" ht="13.95" customHeight="1" x14ac:dyDescent="0.2">
      <c r="A91" s="37" t="s">
        <v>174</v>
      </c>
      <c r="B91" s="37"/>
      <c r="C91" s="2" t="s">
        <v>175</v>
      </c>
      <c r="D91" s="6">
        <v>120000</v>
      </c>
      <c r="E91" s="6" t="s">
        <v>0</v>
      </c>
      <c r="F91" s="11"/>
      <c r="G91" s="11"/>
      <c r="H91" s="6" t="s">
        <v>0</v>
      </c>
      <c r="I91" s="6" t="s">
        <v>0</v>
      </c>
    </row>
    <row r="92" spans="1:9" ht="13.95" customHeight="1" x14ac:dyDescent="0.2">
      <c r="A92" s="37" t="s">
        <v>176</v>
      </c>
      <c r="B92" s="37"/>
      <c r="C92" s="2" t="s">
        <v>177</v>
      </c>
      <c r="D92" s="6">
        <v>80000</v>
      </c>
      <c r="E92" s="6">
        <v>37900</v>
      </c>
      <c r="F92" s="11"/>
      <c r="G92" s="11"/>
      <c r="H92" s="6" t="s">
        <v>0</v>
      </c>
      <c r="I92" s="6" t="s">
        <v>0</v>
      </c>
    </row>
    <row r="93" spans="1:9" ht="8.1" customHeight="1" x14ac:dyDescent="0.2">
      <c r="A93" s="37" t="s">
        <v>178</v>
      </c>
      <c r="B93" s="37"/>
      <c r="C93" s="2" t="s">
        <v>179</v>
      </c>
      <c r="D93" s="6">
        <v>195000</v>
      </c>
      <c r="E93" s="6">
        <v>146099.54999999999</v>
      </c>
      <c r="F93" s="11"/>
      <c r="G93" s="11"/>
      <c r="H93" s="6" t="s">
        <v>0</v>
      </c>
      <c r="I93" s="6" t="s">
        <v>0</v>
      </c>
    </row>
    <row r="94" spans="1:9" ht="8.4" customHeight="1" x14ac:dyDescent="0.2">
      <c r="A94" s="37" t="s">
        <v>180</v>
      </c>
      <c r="B94" s="37"/>
      <c r="C94" s="2" t="s">
        <v>181</v>
      </c>
      <c r="D94" s="6" t="s">
        <v>0</v>
      </c>
      <c r="E94" s="6" t="s">
        <v>0</v>
      </c>
      <c r="F94" s="11"/>
      <c r="G94" s="11"/>
      <c r="H94" s="6">
        <v>713200</v>
      </c>
      <c r="I94" s="6">
        <v>99126</v>
      </c>
    </row>
    <row r="95" spans="1:9" ht="16.2" customHeight="1" x14ac:dyDescent="0.2">
      <c r="A95" s="37" t="s">
        <v>182</v>
      </c>
      <c r="B95" s="37"/>
      <c r="C95" s="2" t="s">
        <v>183</v>
      </c>
      <c r="D95" s="6">
        <v>628100</v>
      </c>
      <c r="E95" s="6">
        <v>493100</v>
      </c>
      <c r="F95" s="11"/>
      <c r="G95" s="11"/>
      <c r="H95" s="6" t="s">
        <v>0</v>
      </c>
      <c r="I95" s="6" t="s">
        <v>0</v>
      </c>
    </row>
    <row r="96" spans="1:9" ht="18.600000000000001" customHeight="1" x14ac:dyDescent="0.2">
      <c r="A96" s="37" t="s">
        <v>184</v>
      </c>
      <c r="B96" s="37"/>
      <c r="C96" s="2" t="s">
        <v>185</v>
      </c>
      <c r="D96" s="6" t="s">
        <v>0</v>
      </c>
      <c r="E96" s="6" t="s">
        <v>0</v>
      </c>
      <c r="F96" s="11"/>
      <c r="G96" s="11"/>
      <c r="H96" s="6" t="s">
        <v>0</v>
      </c>
      <c r="I96" s="6" t="s">
        <v>0</v>
      </c>
    </row>
    <row r="97" spans="1:9" ht="25.05" customHeight="1" x14ac:dyDescent="0.2">
      <c r="A97" s="38" t="s">
        <v>186</v>
      </c>
      <c r="B97" s="38"/>
      <c r="C97" s="5" t="s">
        <v>187</v>
      </c>
      <c r="D97" s="6">
        <v>112300</v>
      </c>
      <c r="E97" s="6">
        <v>112300</v>
      </c>
      <c r="F97" s="11"/>
      <c r="G97" s="11"/>
      <c r="H97" s="6" t="s">
        <v>0</v>
      </c>
      <c r="I97" s="6" t="s">
        <v>0</v>
      </c>
    </row>
    <row r="98" spans="1:9" ht="19.5" customHeight="1" x14ac:dyDescent="0.2">
      <c r="A98" s="37" t="s">
        <v>188</v>
      </c>
      <c r="B98" s="37"/>
      <c r="C98" s="2" t="s">
        <v>189</v>
      </c>
      <c r="D98" s="6" t="s">
        <v>0</v>
      </c>
      <c r="E98" s="6">
        <v>782200</v>
      </c>
      <c r="F98" s="11"/>
      <c r="G98" s="11"/>
      <c r="H98" s="6" t="s">
        <v>0</v>
      </c>
      <c r="I98" s="6">
        <v>542800</v>
      </c>
    </row>
    <row r="99" spans="1:9" ht="13.95" customHeight="1" x14ac:dyDescent="0.2">
      <c r="A99" s="37" t="s">
        <v>7</v>
      </c>
      <c r="B99" s="37"/>
      <c r="C99" s="2" t="s">
        <v>190</v>
      </c>
      <c r="D99" s="6" t="s">
        <v>0</v>
      </c>
      <c r="E99" s="6" t="s">
        <v>0</v>
      </c>
      <c r="F99" s="11"/>
      <c r="G99" s="11"/>
      <c r="H99" s="6" t="s">
        <v>0</v>
      </c>
      <c r="I99" s="6" t="s">
        <v>0</v>
      </c>
    </row>
    <row r="100" spans="1:9" ht="30.6" customHeight="1" x14ac:dyDescent="0.2">
      <c r="A100" s="37" t="s">
        <v>8</v>
      </c>
      <c r="B100" s="37"/>
      <c r="C100" s="2" t="s">
        <v>191</v>
      </c>
      <c r="D100" s="6" t="s">
        <v>0</v>
      </c>
      <c r="E100" s="6">
        <v>8600000</v>
      </c>
      <c r="F100" s="11"/>
      <c r="G100" s="11"/>
      <c r="H100" s="6" t="s">
        <v>0</v>
      </c>
      <c r="I100" s="6" t="s">
        <v>0</v>
      </c>
    </row>
    <row r="101" spans="1:9" ht="13.95" customHeight="1" x14ac:dyDescent="0.2">
      <c r="A101" s="37" t="s">
        <v>192</v>
      </c>
      <c r="B101" s="37"/>
      <c r="C101" s="2" t="s">
        <v>193</v>
      </c>
      <c r="D101" s="6" t="s">
        <v>0</v>
      </c>
      <c r="E101" s="6" t="s">
        <v>0</v>
      </c>
      <c r="F101" s="11"/>
      <c r="G101" s="11"/>
      <c r="H101" s="6" t="s">
        <v>0</v>
      </c>
      <c r="I101" s="6" t="s">
        <v>0</v>
      </c>
    </row>
    <row r="102" spans="1:9" ht="8.1" customHeight="1" x14ac:dyDescent="0.2">
      <c r="A102" s="37" t="s">
        <v>9</v>
      </c>
      <c r="B102" s="37"/>
      <c r="C102" s="2" t="s">
        <v>194</v>
      </c>
      <c r="D102" s="6" t="s">
        <v>0</v>
      </c>
      <c r="E102" s="6">
        <v>295800</v>
      </c>
      <c r="F102" s="11"/>
      <c r="G102" s="11"/>
      <c r="H102" s="6" t="s">
        <v>0</v>
      </c>
      <c r="I102" s="6" t="s">
        <v>0</v>
      </c>
    </row>
    <row r="103" spans="1:9" ht="9.3000000000000007" customHeight="1" x14ac:dyDescent="0.2">
      <c r="A103" s="39" t="s">
        <v>10</v>
      </c>
      <c r="B103" s="39"/>
      <c r="C103" s="2" t="s">
        <v>195</v>
      </c>
      <c r="D103" s="6">
        <v>657873771</v>
      </c>
      <c r="E103" s="6">
        <v>453844396.81999999</v>
      </c>
      <c r="F103" s="11"/>
      <c r="G103" s="11"/>
      <c r="H103" s="6">
        <v>129266838.25</v>
      </c>
      <c r="I103" s="6">
        <v>76143623.180000007</v>
      </c>
    </row>
  </sheetData>
  <mergeCells count="104">
    <mergeCell ref="A7:B7"/>
    <mergeCell ref="A8:B8"/>
    <mergeCell ref="A9:B9"/>
    <mergeCell ref="D4:E4"/>
    <mergeCell ref="H4:I4"/>
    <mergeCell ref="A4:B6"/>
    <mergeCell ref="C4:C6"/>
    <mergeCell ref="D5:D6"/>
    <mergeCell ref="E5:E6"/>
    <mergeCell ref="H5:H6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25:B25"/>
    <mergeCell ref="A26:B26"/>
    <mergeCell ref="A27:B27"/>
    <mergeCell ref="A19:B19"/>
    <mergeCell ref="A20:B20"/>
    <mergeCell ref="A21:B21"/>
    <mergeCell ref="A22:B22"/>
    <mergeCell ref="A23:B23"/>
    <mergeCell ref="A24:B24"/>
    <mergeCell ref="A28:B28"/>
    <mergeCell ref="A29:B29"/>
    <mergeCell ref="A30:B30"/>
    <mergeCell ref="A31:B31"/>
    <mergeCell ref="A32:B32"/>
    <mergeCell ref="A33:B33"/>
    <mergeCell ref="A40:B40"/>
    <mergeCell ref="A41:B41"/>
    <mergeCell ref="A42:B42"/>
    <mergeCell ref="A43:B43"/>
    <mergeCell ref="A34:B34"/>
    <mergeCell ref="A35:B35"/>
    <mergeCell ref="A36:B36"/>
    <mergeCell ref="A37:B37"/>
    <mergeCell ref="A38:B38"/>
    <mergeCell ref="A39:B39"/>
    <mergeCell ref="A44:B44"/>
    <mergeCell ref="A45:B45"/>
    <mergeCell ref="A46:B46"/>
    <mergeCell ref="A47:B47"/>
    <mergeCell ref="A48:B48"/>
    <mergeCell ref="A49:B49"/>
    <mergeCell ref="A50:B50"/>
    <mergeCell ref="A51:B51"/>
    <mergeCell ref="A52:B52"/>
    <mergeCell ref="A53:B53"/>
    <mergeCell ref="A54:B54"/>
    <mergeCell ref="A55:B55"/>
    <mergeCell ref="A64:B64"/>
    <mergeCell ref="A65:B65"/>
    <mergeCell ref="A56:B56"/>
    <mergeCell ref="A57:B57"/>
    <mergeCell ref="A58:B58"/>
    <mergeCell ref="A59:B59"/>
    <mergeCell ref="A60:B60"/>
    <mergeCell ref="A61:B61"/>
    <mergeCell ref="A62:B62"/>
    <mergeCell ref="A63:B63"/>
    <mergeCell ref="A66:B66"/>
    <mergeCell ref="A67:B67"/>
    <mergeCell ref="A68:B68"/>
    <mergeCell ref="A69:B69"/>
    <mergeCell ref="A70:B70"/>
    <mergeCell ref="A71:B71"/>
    <mergeCell ref="A72:B72"/>
    <mergeCell ref="A73:B73"/>
    <mergeCell ref="A74:B74"/>
    <mergeCell ref="A75:B75"/>
    <mergeCell ref="A76:B76"/>
    <mergeCell ref="A77:B77"/>
    <mergeCell ref="A78:B78"/>
    <mergeCell ref="A84:B84"/>
    <mergeCell ref="A85:B85"/>
    <mergeCell ref="A86:B86"/>
    <mergeCell ref="A79:B79"/>
    <mergeCell ref="A80:B80"/>
    <mergeCell ref="A81:B81"/>
    <mergeCell ref="A82:B82"/>
    <mergeCell ref="A83:B83"/>
    <mergeCell ref="A96:B96"/>
    <mergeCell ref="A97:B97"/>
    <mergeCell ref="A98:B98"/>
    <mergeCell ref="A99:B99"/>
    <mergeCell ref="A100:B100"/>
    <mergeCell ref="A101:B101"/>
    <mergeCell ref="A102:B102"/>
    <mergeCell ref="A103:B103"/>
    <mergeCell ref="A87:B87"/>
    <mergeCell ref="A88:B88"/>
    <mergeCell ref="A89:B89"/>
    <mergeCell ref="A90:B90"/>
    <mergeCell ref="A91:B91"/>
    <mergeCell ref="A92:B92"/>
    <mergeCell ref="A93:B93"/>
    <mergeCell ref="A94:B94"/>
    <mergeCell ref="A95:B95"/>
  </mergeCells>
  <pageMargins left="0.39370078740157483" right="0.39370078740157483" top="0.39370078740157483" bottom="0.39370078740157483" header="0" footer="0"/>
  <pageSetup paperSize="9" scale="95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5"/>
  <sheetViews>
    <sheetView tabSelected="1" zoomScale="80" zoomScaleNormal="80" workbookViewId="0">
      <selection activeCell="A3" sqref="A3:A4"/>
    </sheetView>
  </sheetViews>
  <sheetFormatPr defaultRowHeight="15.6" x14ac:dyDescent="0.2"/>
  <cols>
    <col min="1" max="1" width="55.7109375" style="28" customWidth="1"/>
    <col min="2" max="2" width="10.5703125" style="28" customWidth="1"/>
    <col min="3" max="3" width="17.7109375" style="28" customWidth="1"/>
    <col min="4" max="4" width="17.85546875" style="28" customWidth="1"/>
    <col min="5" max="5" width="19.7109375" style="28" customWidth="1"/>
    <col min="6" max="6" width="19.85546875" style="28" customWidth="1"/>
    <col min="7" max="7" width="16.7109375" style="28" customWidth="1"/>
    <col min="8" max="8" width="18" style="28" customWidth="1"/>
    <col min="9" max="9" width="18.42578125" style="28" customWidth="1"/>
    <col min="10" max="10" width="16.42578125" style="28" customWidth="1"/>
    <col min="11" max="11" width="17.140625" style="28" customWidth="1"/>
    <col min="12" max="12" width="18.5703125" style="28" customWidth="1"/>
    <col min="13" max="13" width="17.140625" style="28" customWidth="1"/>
    <col min="14" max="14" width="18.140625" style="28" customWidth="1"/>
    <col min="15" max="15" width="17.85546875" style="28" customWidth="1"/>
    <col min="16" max="16" width="19" style="28" customWidth="1"/>
    <col min="17" max="17" width="18.7109375" style="28" customWidth="1"/>
    <col min="18" max="18" width="20.85546875" style="28" customWidth="1"/>
    <col min="19" max="19" width="18.7109375" style="28" customWidth="1"/>
    <col min="20" max="20" width="19.28515625" style="28" customWidth="1"/>
    <col min="21" max="16384" width="9.140625" style="28"/>
  </cols>
  <sheetData>
    <row r="1" spans="1:20" ht="22.8" x14ac:dyDescent="0.3">
      <c r="A1" s="36" t="s">
        <v>210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O1" s="29"/>
      <c r="P1" s="29"/>
      <c r="Q1" s="29"/>
      <c r="R1" s="29"/>
      <c r="S1" s="29"/>
      <c r="T1" s="29"/>
    </row>
    <row r="2" spans="1:20" x14ac:dyDescent="0.3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O2" s="29"/>
      <c r="P2" s="29"/>
      <c r="Q2" s="29"/>
      <c r="R2" s="29"/>
      <c r="S2" s="29"/>
      <c r="T2" s="29"/>
    </row>
    <row r="3" spans="1:20" x14ac:dyDescent="0.2">
      <c r="A3" s="42" t="s">
        <v>1</v>
      </c>
      <c r="B3" s="42" t="s">
        <v>198</v>
      </c>
      <c r="C3" s="44" t="s">
        <v>199</v>
      </c>
      <c r="D3" s="45"/>
      <c r="E3" s="45"/>
      <c r="F3" s="45"/>
      <c r="G3" s="45"/>
      <c r="H3" s="46"/>
      <c r="I3" s="44" t="s">
        <v>200</v>
      </c>
      <c r="J3" s="45"/>
      <c r="K3" s="45"/>
      <c r="L3" s="45"/>
      <c r="M3" s="45"/>
      <c r="N3" s="45"/>
      <c r="O3" s="41" t="s">
        <v>201</v>
      </c>
      <c r="P3" s="41"/>
      <c r="Q3" s="41"/>
      <c r="R3" s="41"/>
      <c r="S3" s="41"/>
      <c r="T3" s="41"/>
    </row>
    <row r="4" spans="1:20" ht="98.4" customHeight="1" x14ac:dyDescent="0.2">
      <c r="A4" s="43"/>
      <c r="B4" s="43"/>
      <c r="C4" s="13" t="s">
        <v>202</v>
      </c>
      <c r="D4" s="13" t="s">
        <v>203</v>
      </c>
      <c r="E4" s="13" t="s">
        <v>204</v>
      </c>
      <c r="F4" s="13" t="s">
        <v>205</v>
      </c>
      <c r="G4" s="14" t="s">
        <v>206</v>
      </c>
      <c r="H4" s="14" t="s">
        <v>207</v>
      </c>
      <c r="I4" s="13" t="s">
        <v>202</v>
      </c>
      <c r="J4" s="13" t="s">
        <v>203</v>
      </c>
      <c r="K4" s="13" t="s">
        <v>204</v>
      </c>
      <c r="L4" s="13" t="s">
        <v>205</v>
      </c>
      <c r="M4" s="14" t="s">
        <v>206</v>
      </c>
      <c r="N4" s="14" t="s">
        <v>207</v>
      </c>
      <c r="O4" s="13" t="s">
        <v>202</v>
      </c>
      <c r="P4" s="13" t="s">
        <v>203</v>
      </c>
      <c r="Q4" s="13" t="s">
        <v>204</v>
      </c>
      <c r="R4" s="13" t="s">
        <v>205</v>
      </c>
      <c r="S4" s="14" t="s">
        <v>206</v>
      </c>
      <c r="T4" s="14" t="s">
        <v>207</v>
      </c>
    </row>
    <row r="5" spans="1:20" x14ac:dyDescent="0.2">
      <c r="A5" s="13" t="s">
        <v>6</v>
      </c>
      <c r="B5" s="13">
        <v>2</v>
      </c>
      <c r="C5" s="15">
        <v>3</v>
      </c>
      <c r="D5" s="15">
        <v>4</v>
      </c>
      <c r="E5" s="15">
        <v>5</v>
      </c>
      <c r="F5" s="15">
        <v>6</v>
      </c>
      <c r="G5" s="15">
        <v>7</v>
      </c>
      <c r="H5" s="15">
        <v>8</v>
      </c>
      <c r="I5" s="15">
        <v>9</v>
      </c>
      <c r="J5" s="15">
        <v>10</v>
      </c>
      <c r="K5" s="15">
        <v>11</v>
      </c>
      <c r="L5" s="23">
        <v>12</v>
      </c>
      <c r="M5" s="23">
        <v>13</v>
      </c>
      <c r="N5" s="23">
        <v>14</v>
      </c>
      <c r="O5" s="23">
        <v>15</v>
      </c>
      <c r="P5" s="23">
        <v>16</v>
      </c>
      <c r="Q5" s="24">
        <v>17</v>
      </c>
      <c r="R5" s="25">
        <v>18</v>
      </c>
      <c r="S5" s="25">
        <v>19</v>
      </c>
      <c r="T5" s="26">
        <v>20</v>
      </c>
    </row>
    <row r="6" spans="1:20" x14ac:dyDescent="0.2">
      <c r="A6" s="16" t="s">
        <v>12</v>
      </c>
      <c r="B6" s="17" t="s">
        <v>13</v>
      </c>
      <c r="C6" s="18">
        <v>69421993</v>
      </c>
      <c r="D6" s="31">
        <v>50956743</v>
      </c>
      <c r="E6" s="32">
        <v>44753238.909999996</v>
      </c>
      <c r="F6" s="31">
        <v>32213714</v>
      </c>
      <c r="G6" s="35">
        <f>E6/D6</f>
        <v>0.87825940739579833</v>
      </c>
      <c r="H6" s="35">
        <f>E6/F6</f>
        <v>1.389260453172211</v>
      </c>
      <c r="I6" s="32">
        <v>2111363.66</v>
      </c>
      <c r="J6" s="31">
        <f>I6*0.75</f>
        <v>1583522.7450000001</v>
      </c>
      <c r="K6" s="33">
        <v>1375381.92</v>
      </c>
      <c r="L6" s="34">
        <v>403315</v>
      </c>
      <c r="M6" s="35">
        <f>K6/J6</f>
        <v>0.86855836099783956</v>
      </c>
      <c r="N6" s="35">
        <f>K6/L6</f>
        <v>3.410192826946679</v>
      </c>
      <c r="O6" s="33">
        <f>C6+I6</f>
        <v>71533356.659999996</v>
      </c>
      <c r="P6" s="34">
        <f>D6+J6</f>
        <v>52540265.744999997</v>
      </c>
      <c r="Q6" s="33">
        <f>E6+K6</f>
        <v>46128620.829999998</v>
      </c>
      <c r="R6" s="34">
        <f>F6+L6</f>
        <v>32617029</v>
      </c>
      <c r="S6" s="35">
        <f>Q6/P6</f>
        <v>0.87796702540260441</v>
      </c>
      <c r="T6" s="35">
        <f>Q6/R6</f>
        <v>1.4142496188110818</v>
      </c>
    </row>
    <row r="7" spans="1:20" ht="78" x14ac:dyDescent="0.2">
      <c r="A7" s="20" t="s">
        <v>209</v>
      </c>
      <c r="B7" s="27" t="s">
        <v>208</v>
      </c>
      <c r="C7" s="19">
        <v>0</v>
      </c>
      <c r="D7" s="31">
        <v>0</v>
      </c>
      <c r="E7" s="31">
        <v>0</v>
      </c>
      <c r="F7" s="31">
        <v>2882</v>
      </c>
      <c r="G7" s="35" t="e">
        <f t="shared" ref="G7:G70" si="0">E7/D7</f>
        <v>#DIV/0!</v>
      </c>
      <c r="H7" s="35">
        <f t="shared" ref="H7:H70" si="1">E7/F7</f>
        <v>0</v>
      </c>
      <c r="I7" s="31">
        <v>0</v>
      </c>
      <c r="J7" s="31">
        <f t="shared" ref="J7:J70" si="2">I7*0.75</f>
        <v>0</v>
      </c>
      <c r="K7" s="33">
        <v>0</v>
      </c>
      <c r="L7" s="34">
        <v>0</v>
      </c>
      <c r="M7" s="35" t="e">
        <f t="shared" ref="M7:M70" si="3">K7/J7</f>
        <v>#DIV/0!</v>
      </c>
      <c r="N7" s="35" t="e">
        <f t="shared" ref="N7:N70" si="4">K7/L7</f>
        <v>#DIV/0!</v>
      </c>
      <c r="O7" s="33">
        <f>C7+I7</f>
        <v>0</v>
      </c>
      <c r="P7" s="34">
        <f t="shared" ref="P7:P70" si="5">D7+J7</f>
        <v>0</v>
      </c>
      <c r="Q7" s="33">
        <f>E7+K7</f>
        <v>0</v>
      </c>
      <c r="R7" s="34">
        <f t="shared" ref="R7:R70" si="6">F7+L7</f>
        <v>2882</v>
      </c>
      <c r="S7" s="35" t="e">
        <f t="shared" ref="S7:S70" si="7">Q7/P7</f>
        <v>#DIV/0!</v>
      </c>
      <c r="T7" s="35">
        <f t="shared" ref="T7:T70" si="8">Q7/R7</f>
        <v>0</v>
      </c>
    </row>
    <row r="8" spans="1:20" ht="46.8" x14ac:dyDescent="0.2">
      <c r="A8" s="20" t="s">
        <v>14</v>
      </c>
      <c r="B8" s="17" t="s">
        <v>15</v>
      </c>
      <c r="C8" s="18">
        <v>69341993</v>
      </c>
      <c r="D8" s="31">
        <v>50876743</v>
      </c>
      <c r="E8" s="32">
        <v>44706241</v>
      </c>
      <c r="F8" s="31">
        <v>32100783</v>
      </c>
      <c r="G8" s="35">
        <f t="shared" si="0"/>
        <v>0.87871664662181692</v>
      </c>
      <c r="H8" s="35">
        <f t="shared" si="1"/>
        <v>1.392683817089446</v>
      </c>
      <c r="I8" s="32">
        <v>2111364</v>
      </c>
      <c r="J8" s="31">
        <f t="shared" si="2"/>
        <v>1583523</v>
      </c>
      <c r="K8" s="33">
        <v>1375382</v>
      </c>
      <c r="L8" s="34">
        <v>403315</v>
      </c>
      <c r="M8" s="35">
        <f t="shared" si="3"/>
        <v>0.86855827165124855</v>
      </c>
      <c r="N8" s="35">
        <f t="shared" si="4"/>
        <v>3.410193025302803</v>
      </c>
      <c r="O8" s="33">
        <f t="shared" ref="O8:O71" si="9">C8+I8</f>
        <v>71453357</v>
      </c>
      <c r="P8" s="34">
        <f t="shared" si="5"/>
        <v>52460266</v>
      </c>
      <c r="Q8" s="33">
        <f t="shared" ref="Q8:Q71" si="10">E8+K8</f>
        <v>46081623</v>
      </c>
      <c r="R8" s="34">
        <f t="shared" si="6"/>
        <v>32504098</v>
      </c>
      <c r="S8" s="35">
        <f t="shared" si="7"/>
        <v>0.87841001416195641</v>
      </c>
      <c r="T8" s="35">
        <f t="shared" si="8"/>
        <v>1.4177173290580161</v>
      </c>
    </row>
    <row r="9" spans="1:20" ht="31.2" x14ac:dyDescent="0.2">
      <c r="A9" s="20" t="s">
        <v>16</v>
      </c>
      <c r="B9" s="17" t="s">
        <v>17</v>
      </c>
      <c r="C9" s="18">
        <v>80000</v>
      </c>
      <c r="D9" s="31">
        <v>80000</v>
      </c>
      <c r="E9" s="32">
        <v>46998</v>
      </c>
      <c r="F9" s="31">
        <v>110050</v>
      </c>
      <c r="G9" s="35">
        <f t="shared" si="0"/>
        <v>0.58747499999999997</v>
      </c>
      <c r="H9" s="35">
        <f t="shared" si="1"/>
        <v>0.42706042707860065</v>
      </c>
      <c r="I9" s="32">
        <v>0</v>
      </c>
      <c r="J9" s="31">
        <f t="shared" si="2"/>
        <v>0</v>
      </c>
      <c r="K9" s="33">
        <v>0</v>
      </c>
      <c r="L9" s="34"/>
      <c r="M9" s="35" t="e">
        <f t="shared" si="3"/>
        <v>#DIV/0!</v>
      </c>
      <c r="N9" s="35" t="e">
        <f t="shared" si="4"/>
        <v>#DIV/0!</v>
      </c>
      <c r="O9" s="33">
        <f t="shared" si="9"/>
        <v>80000</v>
      </c>
      <c r="P9" s="34">
        <f t="shared" si="5"/>
        <v>80000</v>
      </c>
      <c r="Q9" s="33">
        <f t="shared" si="10"/>
        <v>46998</v>
      </c>
      <c r="R9" s="34">
        <f t="shared" si="6"/>
        <v>110050</v>
      </c>
      <c r="S9" s="35">
        <f t="shared" si="7"/>
        <v>0.58747499999999997</v>
      </c>
      <c r="T9" s="35">
        <f t="shared" si="8"/>
        <v>0.42706042707860065</v>
      </c>
    </row>
    <row r="10" spans="1:20" x14ac:dyDescent="0.2">
      <c r="A10" s="16" t="s">
        <v>18</v>
      </c>
      <c r="B10" s="17" t="s">
        <v>19</v>
      </c>
      <c r="C10" s="18">
        <v>410987704</v>
      </c>
      <c r="D10" s="31">
        <v>303819724</v>
      </c>
      <c r="E10" s="32">
        <v>288665116.95999998</v>
      </c>
      <c r="F10" s="31">
        <v>171618624</v>
      </c>
      <c r="G10" s="35">
        <f t="shared" si="0"/>
        <v>0.95011973929645188</v>
      </c>
      <c r="H10" s="35">
        <f t="shared" si="1"/>
        <v>1.6820150997131871</v>
      </c>
      <c r="I10" s="32">
        <v>49943804.520000003</v>
      </c>
      <c r="J10" s="31">
        <f t="shared" si="2"/>
        <v>37457853.390000001</v>
      </c>
      <c r="K10" s="33">
        <v>39937027.130000003</v>
      </c>
      <c r="L10" s="34">
        <v>5391536</v>
      </c>
      <c r="M10" s="35">
        <f t="shared" si="3"/>
        <v>1.0661856864617303</v>
      </c>
      <c r="N10" s="35">
        <f t="shared" si="4"/>
        <v>7.4073561096503857</v>
      </c>
      <c r="O10" s="33">
        <f t="shared" si="9"/>
        <v>460931508.51999998</v>
      </c>
      <c r="P10" s="34">
        <f t="shared" si="5"/>
        <v>341277577.38999999</v>
      </c>
      <c r="Q10" s="33">
        <f t="shared" si="10"/>
        <v>328602144.08999997</v>
      </c>
      <c r="R10" s="34">
        <f t="shared" si="6"/>
        <v>177010160</v>
      </c>
      <c r="S10" s="35">
        <f t="shared" si="7"/>
        <v>0.96285887459428676</v>
      </c>
      <c r="T10" s="35">
        <f t="shared" si="8"/>
        <v>1.8564027290297911</v>
      </c>
    </row>
    <row r="11" spans="1:20" x14ac:dyDescent="0.2">
      <c r="A11" s="20" t="s">
        <v>20</v>
      </c>
      <c r="B11" s="17" t="s">
        <v>21</v>
      </c>
      <c r="C11" s="18">
        <v>103909150</v>
      </c>
      <c r="D11" s="31">
        <v>76458030</v>
      </c>
      <c r="E11" s="32">
        <v>71875846.640000001</v>
      </c>
      <c r="F11" s="31">
        <v>45455097</v>
      </c>
      <c r="G11" s="35">
        <f t="shared" si="0"/>
        <v>0.94006929867274902</v>
      </c>
      <c r="H11" s="35">
        <f t="shared" si="1"/>
        <v>1.5812494391993048</v>
      </c>
      <c r="I11" s="32">
        <v>12509356.59</v>
      </c>
      <c r="J11" s="31">
        <f t="shared" si="2"/>
        <v>9382017.442499999</v>
      </c>
      <c r="K11" s="33">
        <v>6153882.5300000003</v>
      </c>
      <c r="L11" s="34">
        <v>3303317</v>
      </c>
      <c r="M11" s="35">
        <f t="shared" si="3"/>
        <v>0.65592316020680863</v>
      </c>
      <c r="N11" s="35">
        <f t="shared" si="4"/>
        <v>1.8629403505627828</v>
      </c>
      <c r="O11" s="33">
        <f t="shared" si="9"/>
        <v>116418506.59</v>
      </c>
      <c r="P11" s="34">
        <f t="shared" si="5"/>
        <v>85840047.442499995</v>
      </c>
      <c r="Q11" s="33">
        <f t="shared" si="10"/>
        <v>78029729.170000002</v>
      </c>
      <c r="R11" s="34">
        <f t="shared" si="6"/>
        <v>48758414</v>
      </c>
      <c r="S11" s="35">
        <f t="shared" si="7"/>
        <v>0.9090131179420452</v>
      </c>
      <c r="T11" s="35">
        <f t="shared" si="8"/>
        <v>1.6003336197522751</v>
      </c>
    </row>
    <row r="12" spans="1:20" ht="31.2" x14ac:dyDescent="0.2">
      <c r="A12" s="21" t="s">
        <v>22</v>
      </c>
      <c r="B12" s="22" t="s">
        <v>23</v>
      </c>
      <c r="C12" s="18">
        <v>77045716</v>
      </c>
      <c r="D12" s="31">
        <v>54771316</v>
      </c>
      <c r="E12" s="32">
        <v>51383481.43</v>
      </c>
      <c r="F12" s="31">
        <f>104214862*0.28</f>
        <v>29180161.360000003</v>
      </c>
      <c r="G12" s="35">
        <f t="shared" si="0"/>
        <v>0.93814582490586862</v>
      </c>
      <c r="H12" s="35">
        <f t="shared" si="1"/>
        <v>1.7609046364094538</v>
      </c>
      <c r="I12" s="32">
        <v>33341646.109999999</v>
      </c>
      <c r="J12" s="31">
        <f t="shared" si="2"/>
        <v>25006234.5825</v>
      </c>
      <c r="K12" s="33">
        <v>31768075.489999998</v>
      </c>
      <c r="L12" s="34">
        <f>1100969*0.28</f>
        <v>308271.32</v>
      </c>
      <c r="M12" s="35">
        <f t="shared" si="3"/>
        <v>1.2704062015091271</v>
      </c>
      <c r="N12" s="35">
        <f t="shared" si="4"/>
        <v>103.05232251251915</v>
      </c>
      <c r="O12" s="33">
        <f t="shared" si="9"/>
        <v>110387362.11</v>
      </c>
      <c r="P12" s="34">
        <f t="shared" si="5"/>
        <v>79777550.582499996</v>
      </c>
      <c r="Q12" s="33">
        <f t="shared" si="10"/>
        <v>83151556.920000002</v>
      </c>
      <c r="R12" s="34">
        <f t="shared" si="6"/>
        <v>29488432.680000003</v>
      </c>
      <c r="S12" s="35">
        <f t="shared" si="7"/>
        <v>1.0422926789913267</v>
      </c>
      <c r="T12" s="35">
        <f t="shared" si="8"/>
        <v>2.8198025246827054</v>
      </c>
    </row>
    <row r="13" spans="1:20" ht="31.2" x14ac:dyDescent="0.2">
      <c r="A13" s="21" t="s">
        <v>22</v>
      </c>
      <c r="B13" s="22" t="s">
        <v>24</v>
      </c>
      <c r="C13" s="18">
        <v>174002100</v>
      </c>
      <c r="D13" s="31">
        <v>128020900</v>
      </c>
      <c r="E13" s="32">
        <v>127505930.63</v>
      </c>
      <c r="F13" s="31">
        <f>104214862*0.7</f>
        <v>72950403.399999991</v>
      </c>
      <c r="G13" s="35">
        <f t="shared" si="0"/>
        <v>0.99597745860246256</v>
      </c>
      <c r="H13" s="35">
        <f t="shared" si="1"/>
        <v>1.7478440788169789</v>
      </c>
      <c r="I13" s="32">
        <v>0</v>
      </c>
      <c r="J13" s="31">
        <f t="shared" si="2"/>
        <v>0</v>
      </c>
      <c r="K13" s="33">
        <v>0</v>
      </c>
      <c r="L13" s="34">
        <f>1100969*0.7</f>
        <v>770678.29999999993</v>
      </c>
      <c r="M13" s="35" t="e">
        <f t="shared" si="3"/>
        <v>#DIV/0!</v>
      </c>
      <c r="N13" s="35">
        <f t="shared" si="4"/>
        <v>0</v>
      </c>
      <c r="O13" s="33">
        <f t="shared" si="9"/>
        <v>174002100</v>
      </c>
      <c r="P13" s="34">
        <f t="shared" si="5"/>
        <v>128020900</v>
      </c>
      <c r="Q13" s="33">
        <f t="shared" si="10"/>
        <v>127505930.63</v>
      </c>
      <c r="R13" s="34">
        <f t="shared" si="6"/>
        <v>73721081.699999988</v>
      </c>
      <c r="S13" s="35">
        <f t="shared" si="7"/>
        <v>0.99597745860246256</v>
      </c>
      <c r="T13" s="35">
        <f t="shared" si="8"/>
        <v>1.7295721615815631</v>
      </c>
    </row>
    <row r="14" spans="1:20" ht="31.2" x14ac:dyDescent="0.2">
      <c r="A14" s="21" t="s">
        <v>22</v>
      </c>
      <c r="B14" s="22" t="s">
        <v>25</v>
      </c>
      <c r="C14" s="18">
        <v>3812400</v>
      </c>
      <c r="D14" s="31">
        <v>3812400</v>
      </c>
      <c r="E14" s="32">
        <v>3233702.17</v>
      </c>
      <c r="F14" s="31">
        <f>104214862*0.02</f>
        <v>2084297.24</v>
      </c>
      <c r="G14" s="35">
        <f t="shared" si="0"/>
        <v>0.84820642377504984</v>
      </c>
      <c r="H14" s="35">
        <f t="shared" si="1"/>
        <v>1.5514592198951431</v>
      </c>
      <c r="I14" s="32">
        <v>650000</v>
      </c>
      <c r="J14" s="31">
        <f t="shared" si="2"/>
        <v>487500</v>
      </c>
      <c r="K14" s="33">
        <v>332493.14</v>
      </c>
      <c r="L14" s="34">
        <f>1100969*0.02</f>
        <v>22019.38</v>
      </c>
      <c r="M14" s="35">
        <f t="shared" si="3"/>
        <v>0.68203721025641029</v>
      </c>
      <c r="N14" s="35">
        <f t="shared" si="4"/>
        <v>15.100022798098765</v>
      </c>
      <c r="O14" s="33">
        <f t="shared" si="9"/>
        <v>4462400</v>
      </c>
      <c r="P14" s="34">
        <f t="shared" si="5"/>
        <v>4299900</v>
      </c>
      <c r="Q14" s="33">
        <f t="shared" si="10"/>
        <v>3566195.31</v>
      </c>
      <c r="R14" s="34">
        <f t="shared" si="6"/>
        <v>2106316.62</v>
      </c>
      <c r="S14" s="35">
        <f t="shared" si="7"/>
        <v>0.82936703411707247</v>
      </c>
      <c r="T14" s="35">
        <f t="shared" si="8"/>
        <v>1.6930955565455301</v>
      </c>
    </row>
    <row r="15" spans="1:20" ht="46.8" x14ac:dyDescent="0.2">
      <c r="A15" s="20" t="s">
        <v>26</v>
      </c>
      <c r="B15" s="17" t="s">
        <v>27</v>
      </c>
      <c r="C15" s="18">
        <v>11263264</v>
      </c>
      <c r="D15" s="31">
        <v>8753264</v>
      </c>
      <c r="E15" s="32">
        <v>8232187.2599999998</v>
      </c>
      <c r="F15" s="31">
        <v>4869198</v>
      </c>
      <c r="G15" s="35">
        <f t="shared" si="0"/>
        <v>0.94047057874639672</v>
      </c>
      <c r="H15" s="35">
        <f t="shared" si="1"/>
        <v>1.6906659495054421</v>
      </c>
      <c r="I15" s="32">
        <v>1210743.32</v>
      </c>
      <c r="J15" s="31">
        <f t="shared" si="2"/>
        <v>908057.49</v>
      </c>
      <c r="K15" s="33">
        <v>1053094.24</v>
      </c>
      <c r="L15" s="34">
        <v>11212</v>
      </c>
      <c r="M15" s="35">
        <f t="shared" si="3"/>
        <v>1.1597219907299041</v>
      </c>
      <c r="N15" s="35">
        <f t="shared" si="4"/>
        <v>93.92563681769532</v>
      </c>
      <c r="O15" s="33">
        <f t="shared" si="9"/>
        <v>12474007.32</v>
      </c>
      <c r="P15" s="34">
        <f t="shared" si="5"/>
        <v>9661321.4900000002</v>
      </c>
      <c r="Q15" s="33">
        <f t="shared" si="10"/>
        <v>9285281.5</v>
      </c>
      <c r="R15" s="34">
        <f t="shared" si="6"/>
        <v>4880410</v>
      </c>
      <c r="S15" s="35">
        <f t="shared" si="7"/>
        <v>0.96107778936978527</v>
      </c>
      <c r="T15" s="35">
        <f t="shared" si="8"/>
        <v>1.902561772474034</v>
      </c>
    </row>
    <row r="16" spans="1:20" ht="31.2" x14ac:dyDescent="0.2">
      <c r="A16" s="20" t="s">
        <v>28</v>
      </c>
      <c r="B16" s="17" t="s">
        <v>29</v>
      </c>
      <c r="C16" s="18">
        <v>27060600</v>
      </c>
      <c r="D16" s="31">
        <v>21491800</v>
      </c>
      <c r="E16" s="32">
        <v>18677119.789999999</v>
      </c>
      <c r="F16" s="31">
        <v>12014554</v>
      </c>
      <c r="G16" s="35">
        <f t="shared" si="0"/>
        <v>0.86903469183595605</v>
      </c>
      <c r="H16" s="35">
        <f t="shared" si="1"/>
        <v>1.5545412497209634</v>
      </c>
      <c r="I16" s="32">
        <v>1065052</v>
      </c>
      <c r="J16" s="31">
        <f t="shared" si="2"/>
        <v>798789</v>
      </c>
      <c r="K16" s="33">
        <v>619143.73</v>
      </c>
      <c r="L16" s="34">
        <v>539408</v>
      </c>
      <c r="M16" s="35">
        <f t="shared" si="3"/>
        <v>0.77510297462784283</v>
      </c>
      <c r="N16" s="35">
        <f t="shared" si="4"/>
        <v>1.1478208146708984</v>
      </c>
      <c r="O16" s="33">
        <f t="shared" si="9"/>
        <v>28125652</v>
      </c>
      <c r="P16" s="34">
        <f t="shared" si="5"/>
        <v>22290589</v>
      </c>
      <c r="Q16" s="33">
        <f t="shared" si="10"/>
        <v>19296263.52</v>
      </c>
      <c r="R16" s="34">
        <f t="shared" si="6"/>
        <v>12553962</v>
      </c>
      <c r="S16" s="35">
        <f t="shared" si="7"/>
        <v>0.86566862454823423</v>
      </c>
      <c r="T16" s="35">
        <f t="shared" si="8"/>
        <v>1.5370656307546573</v>
      </c>
    </row>
    <row r="17" spans="1:20" ht="31.2" x14ac:dyDescent="0.2">
      <c r="A17" s="21" t="s">
        <v>30</v>
      </c>
      <c r="B17" s="22" t="s">
        <v>31</v>
      </c>
      <c r="C17" s="18">
        <v>7099740</v>
      </c>
      <c r="D17" s="31">
        <v>5391240</v>
      </c>
      <c r="E17" s="32">
        <v>5085158.67</v>
      </c>
      <c r="F17" s="31">
        <v>3292246</v>
      </c>
      <c r="G17" s="35">
        <f t="shared" si="0"/>
        <v>0.94322617245754226</v>
      </c>
      <c r="H17" s="35">
        <f t="shared" si="1"/>
        <v>1.5445864829055909</v>
      </c>
      <c r="I17" s="32">
        <v>138.5</v>
      </c>
      <c r="J17" s="31">
        <f t="shared" si="2"/>
        <v>103.875</v>
      </c>
      <c r="K17" s="33">
        <v>138</v>
      </c>
      <c r="L17" s="34">
        <v>33158</v>
      </c>
      <c r="M17" s="35">
        <f t="shared" si="3"/>
        <v>1.3285198555956679</v>
      </c>
      <c r="N17" s="35">
        <f t="shared" si="4"/>
        <v>4.1618915495506359E-3</v>
      </c>
      <c r="O17" s="33">
        <f t="shared" si="9"/>
        <v>7099878.5</v>
      </c>
      <c r="P17" s="34">
        <f t="shared" si="5"/>
        <v>5391343.875</v>
      </c>
      <c r="Q17" s="33">
        <f t="shared" si="10"/>
        <v>5085296.67</v>
      </c>
      <c r="R17" s="34">
        <f t="shared" si="6"/>
        <v>3325404</v>
      </c>
      <c r="S17" s="35">
        <f t="shared" si="7"/>
        <v>0.94323359590933165</v>
      </c>
      <c r="T17" s="35">
        <f t="shared" si="8"/>
        <v>1.5292267255347018</v>
      </c>
    </row>
    <row r="18" spans="1:20" x14ac:dyDescent="0.2">
      <c r="A18" s="21" t="s">
        <v>32</v>
      </c>
      <c r="B18" s="22" t="s">
        <v>33</v>
      </c>
      <c r="C18" s="18">
        <v>16300</v>
      </c>
      <c r="D18" s="31">
        <v>16300</v>
      </c>
      <c r="E18" s="32">
        <v>14480</v>
      </c>
      <c r="F18" s="31">
        <v>25340</v>
      </c>
      <c r="G18" s="35">
        <f t="shared" si="0"/>
        <v>0.88834355828220857</v>
      </c>
      <c r="H18" s="35">
        <f t="shared" si="1"/>
        <v>0.5714285714285714</v>
      </c>
      <c r="I18" s="32">
        <v>0</v>
      </c>
      <c r="J18" s="31">
        <f t="shared" si="2"/>
        <v>0</v>
      </c>
      <c r="K18" s="33">
        <v>0</v>
      </c>
      <c r="L18" s="34"/>
      <c r="M18" s="35" t="e">
        <f t="shared" si="3"/>
        <v>#DIV/0!</v>
      </c>
      <c r="N18" s="35" t="e">
        <f t="shared" si="4"/>
        <v>#DIV/0!</v>
      </c>
      <c r="O18" s="33">
        <f t="shared" si="9"/>
        <v>16300</v>
      </c>
      <c r="P18" s="34">
        <f t="shared" si="5"/>
        <v>16300</v>
      </c>
      <c r="Q18" s="33">
        <f t="shared" si="10"/>
        <v>14480</v>
      </c>
      <c r="R18" s="34">
        <f t="shared" si="6"/>
        <v>25340</v>
      </c>
      <c r="S18" s="35">
        <f t="shared" si="7"/>
        <v>0.88834355828220857</v>
      </c>
      <c r="T18" s="35">
        <f t="shared" si="8"/>
        <v>0.5714285714285714</v>
      </c>
    </row>
    <row r="19" spans="1:20" ht="46.8" x14ac:dyDescent="0.2">
      <c r="A19" s="21" t="s">
        <v>34</v>
      </c>
      <c r="B19" s="22" t="s">
        <v>35</v>
      </c>
      <c r="C19" s="18">
        <v>109200</v>
      </c>
      <c r="D19" s="31">
        <v>76900</v>
      </c>
      <c r="E19" s="32">
        <v>60880.75</v>
      </c>
      <c r="F19" s="31">
        <v>50000</v>
      </c>
      <c r="G19" s="35">
        <f t="shared" si="0"/>
        <v>0.79168725617685309</v>
      </c>
      <c r="H19" s="35">
        <f t="shared" si="1"/>
        <v>1.2176149999999999</v>
      </c>
      <c r="I19" s="32">
        <v>0</v>
      </c>
      <c r="J19" s="31">
        <f t="shared" si="2"/>
        <v>0</v>
      </c>
      <c r="K19" s="33">
        <v>0</v>
      </c>
      <c r="L19" s="34"/>
      <c r="M19" s="35" t="e">
        <f t="shared" si="3"/>
        <v>#DIV/0!</v>
      </c>
      <c r="N19" s="35" t="e">
        <f t="shared" si="4"/>
        <v>#DIV/0!</v>
      </c>
      <c r="O19" s="33">
        <f t="shared" si="9"/>
        <v>109200</v>
      </c>
      <c r="P19" s="34">
        <f t="shared" si="5"/>
        <v>76900</v>
      </c>
      <c r="Q19" s="33">
        <f t="shared" si="10"/>
        <v>60880.75</v>
      </c>
      <c r="R19" s="34">
        <f t="shared" si="6"/>
        <v>50000</v>
      </c>
      <c r="S19" s="35">
        <f t="shared" si="7"/>
        <v>0.79168725617685309</v>
      </c>
      <c r="T19" s="35">
        <f t="shared" si="8"/>
        <v>1.2176149999999999</v>
      </c>
    </row>
    <row r="20" spans="1:20" ht="46.8" x14ac:dyDescent="0.2">
      <c r="A20" s="21" t="s">
        <v>36</v>
      </c>
      <c r="B20" s="22" t="s">
        <v>37</v>
      </c>
      <c r="C20" s="18">
        <v>1390300</v>
      </c>
      <c r="D20" s="31">
        <v>978000</v>
      </c>
      <c r="E20" s="32">
        <v>978000</v>
      </c>
      <c r="F20" s="31">
        <v>796325</v>
      </c>
      <c r="G20" s="35">
        <f t="shared" si="0"/>
        <v>1</v>
      </c>
      <c r="H20" s="35">
        <f t="shared" si="1"/>
        <v>1.2281417762848084</v>
      </c>
      <c r="I20" s="32">
        <v>0</v>
      </c>
      <c r="J20" s="31">
        <f t="shared" si="2"/>
        <v>0</v>
      </c>
      <c r="K20" s="33">
        <v>0</v>
      </c>
      <c r="L20" s="34"/>
      <c r="M20" s="35" t="e">
        <f t="shared" si="3"/>
        <v>#DIV/0!</v>
      </c>
      <c r="N20" s="35" t="e">
        <f t="shared" si="4"/>
        <v>#DIV/0!</v>
      </c>
      <c r="O20" s="33">
        <f t="shared" si="9"/>
        <v>1390300</v>
      </c>
      <c r="P20" s="34">
        <f t="shared" si="5"/>
        <v>978000</v>
      </c>
      <c r="Q20" s="33">
        <f t="shared" si="10"/>
        <v>978000</v>
      </c>
      <c r="R20" s="34">
        <f t="shared" si="6"/>
        <v>796325</v>
      </c>
      <c r="S20" s="35">
        <f t="shared" si="7"/>
        <v>1</v>
      </c>
      <c r="T20" s="35">
        <f t="shared" si="8"/>
        <v>1.2281417762848084</v>
      </c>
    </row>
    <row r="21" spans="1:20" ht="46.8" x14ac:dyDescent="0.2">
      <c r="A21" s="20" t="s">
        <v>38</v>
      </c>
      <c r="B21" s="17" t="s">
        <v>39</v>
      </c>
      <c r="C21" s="18">
        <v>1834040</v>
      </c>
      <c r="D21" s="31">
        <v>1413720</v>
      </c>
      <c r="E21" s="32">
        <v>1214305.8999999999</v>
      </c>
      <c r="F21" s="31">
        <v>901002</v>
      </c>
      <c r="G21" s="35">
        <f t="shared" si="0"/>
        <v>0.85894370879664994</v>
      </c>
      <c r="H21" s="35">
        <f t="shared" si="1"/>
        <v>1.3477283069293964</v>
      </c>
      <c r="I21" s="32">
        <v>40000</v>
      </c>
      <c r="J21" s="31">
        <f t="shared" si="2"/>
        <v>30000</v>
      </c>
      <c r="K21" s="33">
        <v>0</v>
      </c>
      <c r="L21" s="34">
        <v>2130</v>
      </c>
      <c r="M21" s="35">
        <f t="shared" si="3"/>
        <v>0</v>
      </c>
      <c r="N21" s="35">
        <f t="shared" si="4"/>
        <v>0</v>
      </c>
      <c r="O21" s="33">
        <f t="shared" si="9"/>
        <v>1874040</v>
      </c>
      <c r="P21" s="34">
        <f t="shared" si="5"/>
        <v>1443720</v>
      </c>
      <c r="Q21" s="33">
        <f t="shared" si="10"/>
        <v>1214305.8999999999</v>
      </c>
      <c r="R21" s="34">
        <f t="shared" si="6"/>
        <v>903132</v>
      </c>
      <c r="S21" s="35">
        <f t="shared" si="7"/>
        <v>0.8410951569556423</v>
      </c>
      <c r="T21" s="35">
        <f t="shared" si="8"/>
        <v>1.3445497446663388</v>
      </c>
    </row>
    <row r="22" spans="1:20" ht="78" x14ac:dyDescent="0.2">
      <c r="A22" s="21" t="s">
        <v>40</v>
      </c>
      <c r="B22" s="22" t="s">
        <v>41</v>
      </c>
      <c r="C22" s="18">
        <v>0</v>
      </c>
      <c r="D22" s="31"/>
      <c r="E22" s="32">
        <v>0</v>
      </c>
      <c r="F22" s="31"/>
      <c r="G22" s="35" t="e">
        <f t="shared" si="0"/>
        <v>#DIV/0!</v>
      </c>
      <c r="H22" s="35" t="e">
        <f t="shared" si="1"/>
        <v>#DIV/0!</v>
      </c>
      <c r="I22" s="32">
        <v>450000</v>
      </c>
      <c r="J22" s="31">
        <f t="shared" si="2"/>
        <v>337500</v>
      </c>
      <c r="K22" s="33">
        <v>10200</v>
      </c>
      <c r="L22" s="34">
        <v>401342</v>
      </c>
      <c r="M22" s="35">
        <f t="shared" si="3"/>
        <v>3.0222222222222223E-2</v>
      </c>
      <c r="N22" s="35">
        <f t="shared" si="4"/>
        <v>2.541473356887642E-2</v>
      </c>
      <c r="O22" s="33">
        <f t="shared" si="9"/>
        <v>450000</v>
      </c>
      <c r="P22" s="34">
        <f t="shared" si="5"/>
        <v>337500</v>
      </c>
      <c r="Q22" s="33">
        <f t="shared" si="10"/>
        <v>10200</v>
      </c>
      <c r="R22" s="34">
        <f t="shared" si="6"/>
        <v>401342</v>
      </c>
      <c r="S22" s="35">
        <f t="shared" si="7"/>
        <v>3.0222222222222223E-2</v>
      </c>
      <c r="T22" s="35">
        <f t="shared" si="8"/>
        <v>2.541473356887642E-2</v>
      </c>
    </row>
    <row r="23" spans="1:20" ht="93.6" x14ac:dyDescent="0.2">
      <c r="A23" s="21" t="s">
        <v>42</v>
      </c>
      <c r="B23" s="22" t="s">
        <v>43</v>
      </c>
      <c r="C23" s="18">
        <v>796330</v>
      </c>
      <c r="D23" s="31">
        <v>320000</v>
      </c>
      <c r="E23" s="32">
        <v>0</v>
      </c>
      <c r="F23" s="31"/>
      <c r="G23" s="35">
        <f t="shared" si="0"/>
        <v>0</v>
      </c>
      <c r="H23" s="35" t="e">
        <f t="shared" si="1"/>
        <v>#DIV/0!</v>
      </c>
      <c r="I23" s="32">
        <v>164170</v>
      </c>
      <c r="J23" s="31">
        <f t="shared" si="2"/>
        <v>123127.5</v>
      </c>
      <c r="K23" s="33">
        <v>0</v>
      </c>
      <c r="L23" s="34"/>
      <c r="M23" s="35">
        <f t="shared" si="3"/>
        <v>0</v>
      </c>
      <c r="N23" s="35" t="e">
        <f t="shared" si="4"/>
        <v>#DIV/0!</v>
      </c>
      <c r="O23" s="33">
        <f t="shared" si="9"/>
        <v>960500</v>
      </c>
      <c r="P23" s="34">
        <f t="shared" si="5"/>
        <v>443127.5</v>
      </c>
      <c r="Q23" s="33">
        <f t="shared" si="10"/>
        <v>0</v>
      </c>
      <c r="R23" s="34">
        <f t="shared" si="6"/>
        <v>0</v>
      </c>
      <c r="S23" s="35">
        <f t="shared" si="7"/>
        <v>0</v>
      </c>
      <c r="T23" s="35" t="e">
        <f t="shared" si="8"/>
        <v>#DIV/0!</v>
      </c>
    </row>
    <row r="24" spans="1:20" ht="93.6" x14ac:dyDescent="0.2">
      <c r="A24" s="21" t="s">
        <v>44</v>
      </c>
      <c r="B24" s="22" t="s">
        <v>45</v>
      </c>
      <c r="C24" s="18">
        <v>1858007</v>
      </c>
      <c r="D24" s="31">
        <v>1858007</v>
      </c>
      <c r="E24" s="32">
        <v>0</v>
      </c>
      <c r="F24" s="31"/>
      <c r="G24" s="35">
        <f t="shared" si="0"/>
        <v>0</v>
      </c>
      <c r="H24" s="35" t="e">
        <f t="shared" si="1"/>
        <v>#DIV/0!</v>
      </c>
      <c r="I24" s="32">
        <v>383030</v>
      </c>
      <c r="J24" s="31">
        <f t="shared" si="2"/>
        <v>287272.5</v>
      </c>
      <c r="K24" s="33">
        <v>0</v>
      </c>
      <c r="L24" s="34"/>
      <c r="M24" s="35">
        <f t="shared" si="3"/>
        <v>0</v>
      </c>
      <c r="N24" s="35" t="e">
        <f t="shared" si="4"/>
        <v>#DIV/0!</v>
      </c>
      <c r="O24" s="33">
        <f t="shared" si="9"/>
        <v>2241037</v>
      </c>
      <c r="P24" s="34">
        <f t="shared" si="5"/>
        <v>2145279.5</v>
      </c>
      <c r="Q24" s="33">
        <f t="shared" si="10"/>
        <v>0</v>
      </c>
      <c r="R24" s="34">
        <f t="shared" si="6"/>
        <v>0</v>
      </c>
      <c r="S24" s="35">
        <f t="shared" si="7"/>
        <v>0</v>
      </c>
      <c r="T24" s="35" t="e">
        <f t="shared" si="8"/>
        <v>#DIV/0!</v>
      </c>
    </row>
    <row r="25" spans="1:20" ht="62.4" x14ac:dyDescent="0.2">
      <c r="A25" s="20" t="s">
        <v>46</v>
      </c>
      <c r="B25" s="17" t="s">
        <v>47</v>
      </c>
      <c r="C25" s="18">
        <v>790557</v>
      </c>
      <c r="D25" s="31">
        <v>457847</v>
      </c>
      <c r="E25" s="32">
        <v>404023.72</v>
      </c>
      <c r="F25" s="31"/>
      <c r="G25" s="35">
        <f t="shared" si="0"/>
        <v>0.8824426500555862</v>
      </c>
      <c r="H25" s="35" t="e">
        <f t="shared" si="1"/>
        <v>#DIV/0!</v>
      </c>
      <c r="I25" s="32">
        <v>129668</v>
      </c>
      <c r="J25" s="31">
        <f t="shared" si="2"/>
        <v>97251</v>
      </c>
      <c r="K25" s="33">
        <v>0</v>
      </c>
      <c r="L25" s="34"/>
      <c r="M25" s="35">
        <f t="shared" si="3"/>
        <v>0</v>
      </c>
      <c r="N25" s="35" t="e">
        <f t="shared" si="4"/>
        <v>#DIV/0!</v>
      </c>
      <c r="O25" s="33">
        <f t="shared" si="9"/>
        <v>920225</v>
      </c>
      <c r="P25" s="34">
        <f t="shared" si="5"/>
        <v>555098</v>
      </c>
      <c r="Q25" s="33">
        <f t="shared" si="10"/>
        <v>404023.72</v>
      </c>
      <c r="R25" s="34">
        <f t="shared" si="6"/>
        <v>0</v>
      </c>
      <c r="S25" s="35">
        <f t="shared" si="7"/>
        <v>0.72784214679209791</v>
      </c>
      <c r="T25" s="35" t="e">
        <f t="shared" si="8"/>
        <v>#DIV/0!</v>
      </c>
    </row>
    <row r="26" spans="1:20" x14ac:dyDescent="0.2">
      <c r="A26" s="16" t="s">
        <v>48</v>
      </c>
      <c r="B26" s="17" t="s">
        <v>49</v>
      </c>
      <c r="C26" s="18">
        <v>27581950</v>
      </c>
      <c r="D26" s="31">
        <v>18984388</v>
      </c>
      <c r="E26" s="32">
        <v>16878921.32</v>
      </c>
      <c r="F26" s="31">
        <v>37998512</v>
      </c>
      <c r="G26" s="35">
        <f t="shared" si="0"/>
        <v>0.88909483518773424</v>
      </c>
      <c r="H26" s="35">
        <f t="shared" si="1"/>
        <v>0.44419953391859135</v>
      </c>
      <c r="I26" s="32">
        <v>2253900</v>
      </c>
      <c r="J26" s="31">
        <f t="shared" si="2"/>
        <v>1690425</v>
      </c>
      <c r="K26" s="33">
        <v>1042630.52</v>
      </c>
      <c r="L26" s="34">
        <v>9699170</v>
      </c>
      <c r="M26" s="35">
        <f t="shared" si="3"/>
        <v>0.6167860271825133</v>
      </c>
      <c r="N26" s="35">
        <f t="shared" si="4"/>
        <v>0.10749688066092253</v>
      </c>
      <c r="O26" s="33">
        <f t="shared" si="9"/>
        <v>29835850</v>
      </c>
      <c r="P26" s="34">
        <f t="shared" si="5"/>
        <v>20674813</v>
      </c>
      <c r="Q26" s="33">
        <f t="shared" si="10"/>
        <v>17921551.84</v>
      </c>
      <c r="R26" s="34">
        <f t="shared" si="6"/>
        <v>47697682</v>
      </c>
      <c r="S26" s="35">
        <f t="shared" si="7"/>
        <v>0.86683017834308829</v>
      </c>
      <c r="T26" s="35">
        <f t="shared" si="8"/>
        <v>0.37573213390118204</v>
      </c>
    </row>
    <row r="27" spans="1:20" ht="31.2" x14ac:dyDescent="0.2">
      <c r="A27" s="20" t="s">
        <v>50</v>
      </c>
      <c r="B27" s="17" t="s">
        <v>51</v>
      </c>
      <c r="C27" s="18">
        <v>16751450</v>
      </c>
      <c r="D27" s="31">
        <v>10297788</v>
      </c>
      <c r="E27" s="32">
        <v>9054389.0700000003</v>
      </c>
      <c r="F27" s="31">
        <v>32591939</v>
      </c>
      <c r="G27" s="35">
        <f t="shared" si="0"/>
        <v>0.87925572656962836</v>
      </c>
      <c r="H27" s="35">
        <f t="shared" si="1"/>
        <v>0.27781069024460314</v>
      </c>
      <c r="I27" s="32">
        <v>2253900</v>
      </c>
      <c r="J27" s="31">
        <f t="shared" si="2"/>
        <v>1690425</v>
      </c>
      <c r="K27" s="33">
        <v>1042630.52</v>
      </c>
      <c r="L27" s="34">
        <v>9699170</v>
      </c>
      <c r="M27" s="35">
        <f t="shared" si="3"/>
        <v>0.6167860271825133</v>
      </c>
      <c r="N27" s="35">
        <f t="shared" si="4"/>
        <v>0.10749688066092253</v>
      </c>
      <c r="O27" s="33">
        <f t="shared" si="9"/>
        <v>19005350</v>
      </c>
      <c r="P27" s="34">
        <f t="shared" si="5"/>
        <v>11988213</v>
      </c>
      <c r="Q27" s="33">
        <f t="shared" si="10"/>
        <v>10097019.59</v>
      </c>
      <c r="R27" s="34">
        <f t="shared" si="6"/>
        <v>42291109</v>
      </c>
      <c r="S27" s="35">
        <f t="shared" si="7"/>
        <v>0.84224559490225936</v>
      </c>
      <c r="T27" s="35">
        <f t="shared" si="8"/>
        <v>0.23875040945367501</v>
      </c>
    </row>
    <row r="28" spans="1:20" x14ac:dyDescent="0.2">
      <c r="A28" s="20" t="s">
        <v>52</v>
      </c>
      <c r="B28" s="17" t="s">
        <v>53</v>
      </c>
      <c r="C28" s="18">
        <v>1897000</v>
      </c>
      <c r="D28" s="31">
        <v>1447000</v>
      </c>
      <c r="E28" s="32">
        <v>1403000</v>
      </c>
      <c r="F28" s="31">
        <v>946775</v>
      </c>
      <c r="G28" s="35">
        <f t="shared" si="0"/>
        <v>0.96959225984796127</v>
      </c>
      <c r="H28" s="35">
        <f t="shared" si="1"/>
        <v>1.4818726730215732</v>
      </c>
      <c r="I28" s="32">
        <v>0</v>
      </c>
      <c r="J28" s="31">
        <f t="shared" si="2"/>
        <v>0</v>
      </c>
      <c r="K28" s="33">
        <v>0</v>
      </c>
      <c r="L28" s="34"/>
      <c r="M28" s="35" t="e">
        <f t="shared" si="3"/>
        <v>#DIV/0!</v>
      </c>
      <c r="N28" s="35" t="e">
        <f t="shared" si="4"/>
        <v>#DIV/0!</v>
      </c>
      <c r="O28" s="33">
        <f t="shared" si="9"/>
        <v>1897000</v>
      </c>
      <c r="P28" s="34">
        <f t="shared" si="5"/>
        <v>1447000</v>
      </c>
      <c r="Q28" s="33">
        <f t="shared" si="10"/>
        <v>1403000</v>
      </c>
      <c r="R28" s="34">
        <f t="shared" si="6"/>
        <v>946775</v>
      </c>
      <c r="S28" s="35">
        <f t="shared" si="7"/>
        <v>0.96959225984796127</v>
      </c>
      <c r="T28" s="35">
        <f t="shared" si="8"/>
        <v>1.4818726730215732</v>
      </c>
    </row>
    <row r="29" spans="1:20" ht="46.8" x14ac:dyDescent="0.2">
      <c r="A29" s="21" t="s">
        <v>54</v>
      </c>
      <c r="B29" s="22" t="s">
        <v>55</v>
      </c>
      <c r="C29" s="18">
        <v>6782700</v>
      </c>
      <c r="D29" s="31">
        <v>5088800</v>
      </c>
      <c r="E29" s="32">
        <v>4270732.25</v>
      </c>
      <c r="F29" s="31">
        <v>2786798</v>
      </c>
      <c r="G29" s="35">
        <f t="shared" si="0"/>
        <v>0.83924152059424617</v>
      </c>
      <c r="H29" s="35">
        <f t="shared" si="1"/>
        <v>1.5324871949814804</v>
      </c>
      <c r="I29" s="32">
        <v>0</v>
      </c>
      <c r="J29" s="31">
        <f t="shared" si="2"/>
        <v>0</v>
      </c>
      <c r="K29" s="33">
        <v>0</v>
      </c>
      <c r="L29" s="34"/>
      <c r="M29" s="35" t="e">
        <f t="shared" si="3"/>
        <v>#DIV/0!</v>
      </c>
      <c r="N29" s="35" t="e">
        <f t="shared" si="4"/>
        <v>#DIV/0!</v>
      </c>
      <c r="O29" s="33">
        <f t="shared" si="9"/>
        <v>6782700</v>
      </c>
      <c r="P29" s="34">
        <f t="shared" si="5"/>
        <v>5088800</v>
      </c>
      <c r="Q29" s="33">
        <f t="shared" si="10"/>
        <v>4270732.25</v>
      </c>
      <c r="R29" s="34">
        <f t="shared" si="6"/>
        <v>2786798</v>
      </c>
      <c r="S29" s="35">
        <f t="shared" si="7"/>
        <v>0.83924152059424617</v>
      </c>
      <c r="T29" s="35">
        <f t="shared" si="8"/>
        <v>1.5324871949814804</v>
      </c>
    </row>
    <row r="30" spans="1:20" ht="31.2" x14ac:dyDescent="0.2">
      <c r="A30" s="21" t="s">
        <v>56</v>
      </c>
      <c r="B30" s="22" t="s">
        <v>57</v>
      </c>
      <c r="C30" s="18">
        <v>2150800</v>
      </c>
      <c r="D30" s="31">
        <v>2150800</v>
      </c>
      <c r="E30" s="32">
        <v>2150800</v>
      </c>
      <c r="F30" s="31">
        <v>1673000</v>
      </c>
      <c r="G30" s="35">
        <f t="shared" si="0"/>
        <v>1</v>
      </c>
      <c r="H30" s="35">
        <f t="shared" si="1"/>
        <v>1.2855947399880454</v>
      </c>
      <c r="I30" s="32">
        <v>0</v>
      </c>
      <c r="J30" s="31">
        <f t="shared" si="2"/>
        <v>0</v>
      </c>
      <c r="K30" s="33">
        <v>0</v>
      </c>
      <c r="L30" s="34"/>
      <c r="M30" s="35" t="e">
        <f t="shared" si="3"/>
        <v>#DIV/0!</v>
      </c>
      <c r="N30" s="35" t="e">
        <f t="shared" si="4"/>
        <v>#DIV/0!</v>
      </c>
      <c r="O30" s="33">
        <f t="shared" si="9"/>
        <v>2150800</v>
      </c>
      <c r="P30" s="34">
        <f t="shared" si="5"/>
        <v>2150800</v>
      </c>
      <c r="Q30" s="33">
        <f t="shared" si="10"/>
        <v>2150800</v>
      </c>
      <c r="R30" s="34">
        <f t="shared" si="6"/>
        <v>1673000</v>
      </c>
      <c r="S30" s="35">
        <f t="shared" si="7"/>
        <v>1</v>
      </c>
      <c r="T30" s="35">
        <f t="shared" si="8"/>
        <v>1.2855947399880454</v>
      </c>
    </row>
    <row r="31" spans="1:20" ht="31.2" x14ac:dyDescent="0.2">
      <c r="A31" s="16" t="s">
        <v>58</v>
      </c>
      <c r="B31" s="17" t="s">
        <v>59</v>
      </c>
      <c r="C31" s="18">
        <v>19535350</v>
      </c>
      <c r="D31" s="31">
        <v>15258056</v>
      </c>
      <c r="E31" s="32">
        <v>14098484.800000001</v>
      </c>
      <c r="F31" s="31">
        <v>9023649</v>
      </c>
      <c r="G31" s="35">
        <f t="shared" si="0"/>
        <v>0.92400269077528618</v>
      </c>
      <c r="H31" s="35">
        <f t="shared" si="1"/>
        <v>1.5623928634635502</v>
      </c>
      <c r="I31" s="32">
        <v>1210151.1200000001</v>
      </c>
      <c r="J31" s="31">
        <f t="shared" si="2"/>
        <v>907613.34000000008</v>
      </c>
      <c r="K31" s="33">
        <v>1210127.8</v>
      </c>
      <c r="L31" s="34">
        <v>74016</v>
      </c>
      <c r="M31" s="35">
        <f t="shared" si="3"/>
        <v>1.3333076395725958</v>
      </c>
      <c r="N31" s="35">
        <f t="shared" si="4"/>
        <v>16.349543341980112</v>
      </c>
      <c r="O31" s="33">
        <f t="shared" si="9"/>
        <v>20745501.120000001</v>
      </c>
      <c r="P31" s="34">
        <f t="shared" si="5"/>
        <v>16165669.34</v>
      </c>
      <c r="Q31" s="33">
        <f t="shared" si="10"/>
        <v>15308612.600000001</v>
      </c>
      <c r="R31" s="34">
        <f t="shared" si="6"/>
        <v>9097665</v>
      </c>
      <c r="S31" s="35">
        <f t="shared" si="7"/>
        <v>0.94698291039027283</v>
      </c>
      <c r="T31" s="35">
        <f t="shared" si="8"/>
        <v>1.6826968898063406</v>
      </c>
    </row>
    <row r="32" spans="1:20" ht="31.2" x14ac:dyDescent="0.2">
      <c r="A32" s="21" t="s">
        <v>60</v>
      </c>
      <c r="B32" s="22" t="s">
        <v>61</v>
      </c>
      <c r="C32" s="18">
        <v>195000</v>
      </c>
      <c r="D32" s="31">
        <v>156810</v>
      </c>
      <c r="E32" s="32">
        <v>156678.70000000001</v>
      </c>
      <c r="F32" s="31">
        <v>58155</v>
      </c>
      <c r="G32" s="35">
        <f t="shared" si="0"/>
        <v>0.99916268095146998</v>
      </c>
      <c r="H32" s="35">
        <f t="shared" si="1"/>
        <v>2.6941569942395325</v>
      </c>
      <c r="I32" s="32">
        <v>0</v>
      </c>
      <c r="J32" s="31">
        <f t="shared" si="2"/>
        <v>0</v>
      </c>
      <c r="K32" s="33">
        <v>0</v>
      </c>
      <c r="L32" s="34"/>
      <c r="M32" s="35" t="e">
        <f t="shared" si="3"/>
        <v>#DIV/0!</v>
      </c>
      <c r="N32" s="35" t="e">
        <f t="shared" si="4"/>
        <v>#DIV/0!</v>
      </c>
      <c r="O32" s="33">
        <f t="shared" si="9"/>
        <v>195000</v>
      </c>
      <c r="P32" s="34">
        <f t="shared" si="5"/>
        <v>156810</v>
      </c>
      <c r="Q32" s="33">
        <f t="shared" si="10"/>
        <v>156678.70000000001</v>
      </c>
      <c r="R32" s="34">
        <f t="shared" si="6"/>
        <v>58155</v>
      </c>
      <c r="S32" s="35">
        <f t="shared" si="7"/>
        <v>0.99916268095146998</v>
      </c>
      <c r="T32" s="35">
        <f t="shared" si="8"/>
        <v>2.6941569942395325</v>
      </c>
    </row>
    <row r="33" spans="1:20" ht="31.2" x14ac:dyDescent="0.2">
      <c r="A33" s="21" t="s">
        <v>62</v>
      </c>
      <c r="B33" s="22" t="s">
        <v>63</v>
      </c>
      <c r="C33" s="18">
        <v>150000</v>
      </c>
      <c r="D33" s="31">
        <v>95190</v>
      </c>
      <c r="E33" s="32">
        <v>94428.59</v>
      </c>
      <c r="F33" s="31">
        <v>118793</v>
      </c>
      <c r="G33" s="35">
        <f t="shared" si="0"/>
        <v>0.99200115558356972</v>
      </c>
      <c r="H33" s="35">
        <f t="shared" si="1"/>
        <v>0.79490028873755181</v>
      </c>
      <c r="I33" s="32">
        <v>0</v>
      </c>
      <c r="J33" s="31">
        <f t="shared" si="2"/>
        <v>0</v>
      </c>
      <c r="K33" s="33">
        <v>0</v>
      </c>
      <c r="L33" s="34"/>
      <c r="M33" s="35" t="e">
        <f t="shared" si="3"/>
        <v>#DIV/0!</v>
      </c>
      <c r="N33" s="35" t="e">
        <f t="shared" si="4"/>
        <v>#DIV/0!</v>
      </c>
      <c r="O33" s="33">
        <f t="shared" si="9"/>
        <v>150000</v>
      </c>
      <c r="P33" s="34">
        <f t="shared" si="5"/>
        <v>95190</v>
      </c>
      <c r="Q33" s="33">
        <f t="shared" si="10"/>
        <v>94428.59</v>
      </c>
      <c r="R33" s="34">
        <f t="shared" si="6"/>
        <v>118793</v>
      </c>
      <c r="S33" s="35">
        <f t="shared" si="7"/>
        <v>0.99200115558356972</v>
      </c>
      <c r="T33" s="35">
        <f t="shared" si="8"/>
        <v>0.79490028873755181</v>
      </c>
    </row>
    <row r="34" spans="1:20" ht="46.8" x14ac:dyDescent="0.2">
      <c r="A34" s="21" t="s">
        <v>64</v>
      </c>
      <c r="B34" s="22" t="s">
        <v>65</v>
      </c>
      <c r="C34" s="18">
        <v>2153350</v>
      </c>
      <c r="D34" s="31">
        <v>1726350</v>
      </c>
      <c r="E34" s="32">
        <v>1726350</v>
      </c>
      <c r="F34" s="31">
        <v>753000</v>
      </c>
      <c r="G34" s="35">
        <f t="shared" si="0"/>
        <v>1</v>
      </c>
      <c r="H34" s="35">
        <f t="shared" si="1"/>
        <v>2.292629482071713</v>
      </c>
      <c r="I34" s="32">
        <v>0</v>
      </c>
      <c r="J34" s="31">
        <f t="shared" si="2"/>
        <v>0</v>
      </c>
      <c r="K34" s="33">
        <v>0</v>
      </c>
      <c r="L34" s="34"/>
      <c r="M34" s="35" t="e">
        <f t="shared" si="3"/>
        <v>#DIV/0!</v>
      </c>
      <c r="N34" s="35" t="e">
        <f t="shared" si="4"/>
        <v>#DIV/0!</v>
      </c>
      <c r="O34" s="33">
        <f t="shared" si="9"/>
        <v>2153350</v>
      </c>
      <c r="P34" s="34">
        <f t="shared" si="5"/>
        <v>1726350</v>
      </c>
      <c r="Q34" s="33">
        <f t="shared" si="10"/>
        <v>1726350</v>
      </c>
      <c r="R34" s="34">
        <f t="shared" si="6"/>
        <v>753000</v>
      </c>
      <c r="S34" s="35">
        <f t="shared" si="7"/>
        <v>1</v>
      </c>
      <c r="T34" s="35">
        <f t="shared" si="8"/>
        <v>2.292629482071713</v>
      </c>
    </row>
    <row r="35" spans="1:20" ht="46.8" x14ac:dyDescent="0.2">
      <c r="A35" s="21" t="s">
        <v>66</v>
      </c>
      <c r="B35" s="22" t="s">
        <v>67</v>
      </c>
      <c r="C35" s="18">
        <v>600000</v>
      </c>
      <c r="D35" s="31">
        <v>450000</v>
      </c>
      <c r="E35" s="32">
        <v>450000</v>
      </c>
      <c r="F35" s="31">
        <v>242595</v>
      </c>
      <c r="G35" s="35">
        <f t="shared" si="0"/>
        <v>1</v>
      </c>
      <c r="H35" s="35">
        <f t="shared" si="1"/>
        <v>1.8549434242255611</v>
      </c>
      <c r="I35" s="32">
        <v>0</v>
      </c>
      <c r="J35" s="31">
        <f t="shared" si="2"/>
        <v>0</v>
      </c>
      <c r="K35" s="33">
        <v>0</v>
      </c>
      <c r="L35" s="34"/>
      <c r="M35" s="35" t="e">
        <f t="shared" si="3"/>
        <v>#DIV/0!</v>
      </c>
      <c r="N35" s="35" t="e">
        <f t="shared" si="4"/>
        <v>#DIV/0!</v>
      </c>
      <c r="O35" s="33">
        <f t="shared" si="9"/>
        <v>600000</v>
      </c>
      <c r="P35" s="34">
        <f t="shared" si="5"/>
        <v>450000</v>
      </c>
      <c r="Q35" s="33">
        <f t="shared" si="10"/>
        <v>450000</v>
      </c>
      <c r="R35" s="34">
        <f t="shared" si="6"/>
        <v>242595</v>
      </c>
      <c r="S35" s="35">
        <f t="shared" si="7"/>
        <v>1</v>
      </c>
      <c r="T35" s="35">
        <f t="shared" si="8"/>
        <v>1.8549434242255611</v>
      </c>
    </row>
    <row r="36" spans="1:20" ht="62.4" x14ac:dyDescent="0.2">
      <c r="A36" s="21" t="s">
        <v>68</v>
      </c>
      <c r="B36" s="22" t="s">
        <v>69</v>
      </c>
      <c r="C36" s="18">
        <v>7777800</v>
      </c>
      <c r="D36" s="31">
        <v>5676300</v>
      </c>
      <c r="E36" s="32">
        <v>5172887.1900000004</v>
      </c>
      <c r="F36" s="31">
        <v>3211351</v>
      </c>
      <c r="G36" s="35">
        <f t="shared" si="0"/>
        <v>0.91131321283230282</v>
      </c>
      <c r="H36" s="35">
        <f t="shared" si="1"/>
        <v>1.610813389754032</v>
      </c>
      <c r="I36" s="32">
        <v>0</v>
      </c>
      <c r="J36" s="31">
        <f t="shared" si="2"/>
        <v>0</v>
      </c>
      <c r="K36" s="33">
        <v>0</v>
      </c>
      <c r="L36" s="34">
        <v>50028</v>
      </c>
      <c r="M36" s="35" t="e">
        <f t="shared" si="3"/>
        <v>#DIV/0!</v>
      </c>
      <c r="N36" s="35">
        <f t="shared" si="4"/>
        <v>0</v>
      </c>
      <c r="O36" s="33">
        <f t="shared" si="9"/>
        <v>7777800</v>
      </c>
      <c r="P36" s="34">
        <f t="shared" si="5"/>
        <v>5676300</v>
      </c>
      <c r="Q36" s="33">
        <f t="shared" si="10"/>
        <v>5172887.1900000004</v>
      </c>
      <c r="R36" s="34">
        <f t="shared" si="6"/>
        <v>3261379</v>
      </c>
      <c r="S36" s="35">
        <f t="shared" si="7"/>
        <v>0.91131321283230282</v>
      </c>
      <c r="T36" s="35">
        <f t="shared" si="8"/>
        <v>1.5861042798153788</v>
      </c>
    </row>
    <row r="37" spans="1:20" ht="31.2" x14ac:dyDescent="0.2">
      <c r="A37" s="21" t="s">
        <v>70</v>
      </c>
      <c r="B37" s="22" t="s">
        <v>71</v>
      </c>
      <c r="C37" s="18">
        <v>2010800</v>
      </c>
      <c r="D37" s="31">
        <v>1452800</v>
      </c>
      <c r="E37" s="32">
        <v>1365488.24</v>
      </c>
      <c r="F37" s="31">
        <v>1086994</v>
      </c>
      <c r="G37" s="35">
        <f t="shared" si="0"/>
        <v>0.93990104625550663</v>
      </c>
      <c r="H37" s="35">
        <f t="shared" si="1"/>
        <v>1.256205866821712</v>
      </c>
      <c r="I37" s="32">
        <v>0</v>
      </c>
      <c r="J37" s="31">
        <f t="shared" si="2"/>
        <v>0</v>
      </c>
      <c r="K37" s="33">
        <v>0</v>
      </c>
      <c r="L37" s="34"/>
      <c r="M37" s="35" t="e">
        <f t="shared" si="3"/>
        <v>#DIV/0!</v>
      </c>
      <c r="N37" s="35" t="e">
        <f t="shared" si="4"/>
        <v>#DIV/0!</v>
      </c>
      <c r="O37" s="33">
        <f t="shared" si="9"/>
        <v>2010800</v>
      </c>
      <c r="P37" s="34">
        <f t="shared" si="5"/>
        <v>1452800</v>
      </c>
      <c r="Q37" s="33">
        <f t="shared" si="10"/>
        <v>1365488.24</v>
      </c>
      <c r="R37" s="34">
        <f t="shared" si="6"/>
        <v>1086994</v>
      </c>
      <c r="S37" s="35">
        <f t="shared" si="7"/>
        <v>0.93990104625550663</v>
      </c>
      <c r="T37" s="35">
        <f t="shared" si="8"/>
        <v>1.256205866821712</v>
      </c>
    </row>
    <row r="38" spans="1:20" ht="31.2" x14ac:dyDescent="0.2">
      <c r="A38" s="21" t="s">
        <v>72</v>
      </c>
      <c r="B38" s="22" t="s">
        <v>73</v>
      </c>
      <c r="C38" s="18">
        <v>50000</v>
      </c>
      <c r="D38" s="31">
        <v>25000</v>
      </c>
      <c r="E38" s="32">
        <v>0</v>
      </c>
      <c r="F38" s="31">
        <v>9996</v>
      </c>
      <c r="G38" s="35">
        <f t="shared" si="0"/>
        <v>0</v>
      </c>
      <c r="H38" s="35">
        <f t="shared" si="1"/>
        <v>0</v>
      </c>
      <c r="I38" s="32">
        <v>0</v>
      </c>
      <c r="J38" s="31">
        <f t="shared" si="2"/>
        <v>0</v>
      </c>
      <c r="K38" s="33">
        <v>0</v>
      </c>
      <c r="L38" s="34"/>
      <c r="M38" s="35" t="e">
        <f t="shared" si="3"/>
        <v>#DIV/0!</v>
      </c>
      <c r="N38" s="35" t="e">
        <f t="shared" si="4"/>
        <v>#DIV/0!</v>
      </c>
      <c r="O38" s="33">
        <f t="shared" si="9"/>
        <v>50000</v>
      </c>
      <c r="P38" s="34">
        <f t="shared" si="5"/>
        <v>25000</v>
      </c>
      <c r="Q38" s="33">
        <f t="shared" si="10"/>
        <v>0</v>
      </c>
      <c r="R38" s="34">
        <f t="shared" si="6"/>
        <v>9996</v>
      </c>
      <c r="S38" s="35">
        <f t="shared" si="7"/>
        <v>0</v>
      </c>
      <c r="T38" s="35">
        <f t="shared" si="8"/>
        <v>0</v>
      </c>
    </row>
    <row r="39" spans="1:20" ht="78" x14ac:dyDescent="0.2">
      <c r="A39" s="20" t="s">
        <v>74</v>
      </c>
      <c r="B39" s="17" t="s">
        <v>75</v>
      </c>
      <c r="C39" s="18">
        <v>70000</v>
      </c>
      <c r="D39" s="31">
        <v>70000</v>
      </c>
      <c r="E39" s="32">
        <v>0</v>
      </c>
      <c r="F39" s="31"/>
      <c r="G39" s="35">
        <f t="shared" si="0"/>
        <v>0</v>
      </c>
      <c r="H39" s="35" t="e">
        <f t="shared" si="1"/>
        <v>#DIV/0!</v>
      </c>
      <c r="I39" s="32">
        <v>0</v>
      </c>
      <c r="J39" s="31">
        <f t="shared" si="2"/>
        <v>0</v>
      </c>
      <c r="K39" s="33">
        <v>0</v>
      </c>
      <c r="L39" s="34"/>
      <c r="M39" s="35" t="e">
        <f t="shared" si="3"/>
        <v>#DIV/0!</v>
      </c>
      <c r="N39" s="35" t="e">
        <f t="shared" si="4"/>
        <v>#DIV/0!</v>
      </c>
      <c r="O39" s="33">
        <f t="shared" si="9"/>
        <v>70000</v>
      </c>
      <c r="P39" s="34">
        <f t="shared" si="5"/>
        <v>70000</v>
      </c>
      <c r="Q39" s="33">
        <f t="shared" si="10"/>
        <v>0</v>
      </c>
      <c r="R39" s="34">
        <f t="shared" si="6"/>
        <v>0</v>
      </c>
      <c r="S39" s="35">
        <f t="shared" si="7"/>
        <v>0</v>
      </c>
      <c r="T39" s="35" t="e">
        <f t="shared" si="8"/>
        <v>#DIV/0!</v>
      </c>
    </row>
    <row r="40" spans="1:20" ht="109.2" x14ac:dyDescent="0.2">
      <c r="A40" s="20" t="s">
        <v>76</v>
      </c>
      <c r="B40" s="17" t="s">
        <v>77</v>
      </c>
      <c r="C40" s="18">
        <v>1300000</v>
      </c>
      <c r="D40" s="31">
        <v>820000</v>
      </c>
      <c r="E40" s="32">
        <v>639640.27</v>
      </c>
      <c r="F40" s="31">
        <v>122048</v>
      </c>
      <c r="G40" s="35">
        <f t="shared" si="0"/>
        <v>0.78004910975609754</v>
      </c>
      <c r="H40" s="35">
        <f t="shared" si="1"/>
        <v>5.2408910428683795</v>
      </c>
      <c r="I40" s="32">
        <v>0</v>
      </c>
      <c r="J40" s="31">
        <f t="shared" si="2"/>
        <v>0</v>
      </c>
      <c r="K40" s="33">
        <v>0</v>
      </c>
      <c r="L40" s="34"/>
      <c r="M40" s="35" t="e">
        <f t="shared" si="3"/>
        <v>#DIV/0!</v>
      </c>
      <c r="N40" s="35" t="e">
        <f t="shared" si="4"/>
        <v>#DIV/0!</v>
      </c>
      <c r="O40" s="33">
        <f t="shared" si="9"/>
        <v>1300000</v>
      </c>
      <c r="P40" s="34">
        <f t="shared" si="5"/>
        <v>820000</v>
      </c>
      <c r="Q40" s="33">
        <f t="shared" si="10"/>
        <v>639640.27</v>
      </c>
      <c r="R40" s="34">
        <f t="shared" si="6"/>
        <v>122048</v>
      </c>
      <c r="S40" s="35">
        <f t="shared" si="7"/>
        <v>0.78004910975609754</v>
      </c>
      <c r="T40" s="35">
        <f t="shared" si="8"/>
        <v>5.2408910428683795</v>
      </c>
    </row>
    <row r="41" spans="1:20" ht="93.6" x14ac:dyDescent="0.2">
      <c r="A41" s="20" t="s">
        <v>78</v>
      </c>
      <c r="B41" s="17" t="s">
        <v>79</v>
      </c>
      <c r="C41" s="18">
        <v>700000</v>
      </c>
      <c r="D41" s="31">
        <v>460500</v>
      </c>
      <c r="E41" s="32">
        <v>414430.88</v>
      </c>
      <c r="F41" s="31">
        <v>342933</v>
      </c>
      <c r="G41" s="35">
        <f t="shared" si="0"/>
        <v>0.89995847991313793</v>
      </c>
      <c r="H41" s="35">
        <f t="shared" si="1"/>
        <v>1.2084893550635256</v>
      </c>
      <c r="I41" s="32">
        <v>0</v>
      </c>
      <c r="J41" s="31">
        <f t="shared" si="2"/>
        <v>0</v>
      </c>
      <c r="K41" s="33">
        <v>0</v>
      </c>
      <c r="L41" s="34"/>
      <c r="M41" s="35" t="e">
        <f t="shared" si="3"/>
        <v>#DIV/0!</v>
      </c>
      <c r="N41" s="35" t="e">
        <f t="shared" si="4"/>
        <v>#DIV/0!</v>
      </c>
      <c r="O41" s="33">
        <f t="shared" si="9"/>
        <v>700000</v>
      </c>
      <c r="P41" s="34">
        <f t="shared" si="5"/>
        <v>460500</v>
      </c>
      <c r="Q41" s="33">
        <f t="shared" si="10"/>
        <v>414430.88</v>
      </c>
      <c r="R41" s="34">
        <f t="shared" si="6"/>
        <v>342933</v>
      </c>
      <c r="S41" s="35">
        <f t="shared" si="7"/>
        <v>0.89995847991313793</v>
      </c>
      <c r="T41" s="35">
        <f t="shared" si="8"/>
        <v>1.2084893550635256</v>
      </c>
    </row>
    <row r="42" spans="1:20" ht="62.4" x14ac:dyDescent="0.2">
      <c r="A42" s="21" t="s">
        <v>80</v>
      </c>
      <c r="B42" s="22" t="s">
        <v>81</v>
      </c>
      <c r="C42" s="18">
        <v>188000</v>
      </c>
      <c r="D42" s="31">
        <v>133000</v>
      </c>
      <c r="E42" s="32">
        <v>75574.929999999993</v>
      </c>
      <c r="F42" s="31">
        <v>102998</v>
      </c>
      <c r="G42" s="35">
        <f t="shared" si="0"/>
        <v>0.56823255639097736</v>
      </c>
      <c r="H42" s="35">
        <f t="shared" si="1"/>
        <v>0.73375143206664195</v>
      </c>
      <c r="I42" s="32">
        <v>0</v>
      </c>
      <c r="J42" s="31">
        <f t="shared" si="2"/>
        <v>0</v>
      </c>
      <c r="K42" s="33">
        <v>0</v>
      </c>
      <c r="L42" s="34">
        <v>23988</v>
      </c>
      <c r="M42" s="35" t="e">
        <f t="shared" si="3"/>
        <v>#DIV/0!</v>
      </c>
      <c r="N42" s="35">
        <f t="shared" si="4"/>
        <v>0</v>
      </c>
      <c r="O42" s="33">
        <f t="shared" si="9"/>
        <v>188000</v>
      </c>
      <c r="P42" s="34">
        <f t="shared" si="5"/>
        <v>133000</v>
      </c>
      <c r="Q42" s="33">
        <f t="shared" si="10"/>
        <v>75574.929999999993</v>
      </c>
      <c r="R42" s="34">
        <f t="shared" si="6"/>
        <v>126986</v>
      </c>
      <c r="S42" s="35">
        <f t="shared" si="7"/>
        <v>0.56823255639097736</v>
      </c>
      <c r="T42" s="35">
        <f t="shared" si="8"/>
        <v>0.59514379537901807</v>
      </c>
    </row>
    <row r="43" spans="1:20" ht="31.2" x14ac:dyDescent="0.2">
      <c r="A43" s="20" t="s">
        <v>82</v>
      </c>
      <c r="B43" s="17" t="s">
        <v>83</v>
      </c>
      <c r="C43" s="18">
        <v>50000</v>
      </c>
      <c r="D43" s="31">
        <v>37500</v>
      </c>
      <c r="E43" s="32">
        <v>0</v>
      </c>
      <c r="F43" s="31"/>
      <c r="G43" s="35">
        <f t="shared" si="0"/>
        <v>0</v>
      </c>
      <c r="H43" s="35" t="e">
        <f t="shared" si="1"/>
        <v>#DIV/0!</v>
      </c>
      <c r="I43" s="32">
        <v>0</v>
      </c>
      <c r="J43" s="31">
        <f t="shared" si="2"/>
        <v>0</v>
      </c>
      <c r="K43" s="33">
        <v>0</v>
      </c>
      <c r="L43" s="34"/>
      <c r="M43" s="35" t="e">
        <f t="shared" si="3"/>
        <v>#DIV/0!</v>
      </c>
      <c r="N43" s="35" t="e">
        <f t="shared" si="4"/>
        <v>#DIV/0!</v>
      </c>
      <c r="O43" s="33">
        <f t="shared" si="9"/>
        <v>50000</v>
      </c>
      <c r="P43" s="34">
        <f t="shared" si="5"/>
        <v>37500</v>
      </c>
      <c r="Q43" s="33">
        <f t="shared" si="10"/>
        <v>0</v>
      </c>
      <c r="R43" s="34">
        <f t="shared" si="6"/>
        <v>0</v>
      </c>
      <c r="S43" s="35">
        <f t="shared" si="7"/>
        <v>0</v>
      </c>
      <c r="T43" s="35" t="e">
        <f t="shared" si="8"/>
        <v>#DIV/0!</v>
      </c>
    </row>
    <row r="44" spans="1:20" ht="31.2" x14ac:dyDescent="0.2">
      <c r="A44" s="21" t="s">
        <v>84</v>
      </c>
      <c r="B44" s="22" t="s">
        <v>85</v>
      </c>
      <c r="C44" s="18">
        <v>4290400</v>
      </c>
      <c r="D44" s="31">
        <v>4154606</v>
      </c>
      <c r="E44" s="32">
        <v>4003006</v>
      </c>
      <c r="F44" s="31">
        <v>2974785</v>
      </c>
      <c r="G44" s="35">
        <f t="shared" si="0"/>
        <v>0.9635103786014847</v>
      </c>
      <c r="H44" s="35">
        <f t="shared" si="1"/>
        <v>1.3456454836231861</v>
      </c>
      <c r="I44" s="32">
        <v>1210151.1200000001</v>
      </c>
      <c r="J44" s="31">
        <f t="shared" si="2"/>
        <v>907613.34000000008</v>
      </c>
      <c r="K44" s="33">
        <v>1210127.8</v>
      </c>
      <c r="L44" s="34"/>
      <c r="M44" s="35">
        <f t="shared" si="3"/>
        <v>1.3333076395725958</v>
      </c>
      <c r="N44" s="35" t="e">
        <f t="shared" si="4"/>
        <v>#DIV/0!</v>
      </c>
      <c r="O44" s="33">
        <f t="shared" si="9"/>
        <v>5500551.1200000001</v>
      </c>
      <c r="P44" s="34">
        <f t="shared" si="5"/>
        <v>5062219.34</v>
      </c>
      <c r="Q44" s="33">
        <f t="shared" si="10"/>
        <v>5213133.8</v>
      </c>
      <c r="R44" s="34">
        <f t="shared" si="6"/>
        <v>2974785</v>
      </c>
      <c r="S44" s="35">
        <f t="shared" si="7"/>
        <v>1.0298119164469077</v>
      </c>
      <c r="T44" s="35">
        <f t="shared" si="8"/>
        <v>1.7524405293155638</v>
      </c>
    </row>
    <row r="45" spans="1:20" x14ac:dyDescent="0.2">
      <c r="A45" s="16" t="s">
        <v>86</v>
      </c>
      <c r="B45" s="17" t="s">
        <v>87</v>
      </c>
      <c r="C45" s="18">
        <v>19624835</v>
      </c>
      <c r="D45" s="31">
        <v>14404235</v>
      </c>
      <c r="E45" s="32">
        <v>13188608.75</v>
      </c>
      <c r="F45" s="31">
        <v>7086706</v>
      </c>
      <c r="G45" s="35">
        <f t="shared" si="0"/>
        <v>0.91560633036048078</v>
      </c>
      <c r="H45" s="35">
        <f t="shared" si="1"/>
        <v>1.8610351198427026</v>
      </c>
      <c r="I45" s="32">
        <v>1638373</v>
      </c>
      <c r="J45" s="31">
        <f t="shared" si="2"/>
        <v>1228779.75</v>
      </c>
      <c r="K45" s="33">
        <v>1004760.18</v>
      </c>
      <c r="L45" s="34">
        <v>676522</v>
      </c>
      <c r="M45" s="35">
        <f t="shared" si="3"/>
        <v>0.81768940284050096</v>
      </c>
      <c r="N45" s="35">
        <f t="shared" si="4"/>
        <v>1.48518478334777</v>
      </c>
      <c r="O45" s="33">
        <f t="shared" si="9"/>
        <v>21263208</v>
      </c>
      <c r="P45" s="34">
        <f t="shared" si="5"/>
        <v>15633014.75</v>
      </c>
      <c r="Q45" s="33">
        <f t="shared" si="10"/>
        <v>14193368.93</v>
      </c>
      <c r="R45" s="34">
        <f t="shared" si="6"/>
        <v>7763228</v>
      </c>
      <c r="S45" s="35">
        <f t="shared" si="7"/>
        <v>0.90790990458190413</v>
      </c>
      <c r="T45" s="35">
        <f t="shared" si="8"/>
        <v>1.8282818603292341</v>
      </c>
    </row>
    <row r="46" spans="1:20" x14ac:dyDescent="0.2">
      <c r="A46" s="20" t="s">
        <v>88</v>
      </c>
      <c r="B46" s="17" t="s">
        <v>89</v>
      </c>
      <c r="C46" s="18">
        <v>7997000</v>
      </c>
      <c r="D46" s="31">
        <v>5918500</v>
      </c>
      <c r="E46" s="32">
        <v>5464396.0899999999</v>
      </c>
      <c r="F46" s="31">
        <v>3486603</v>
      </c>
      <c r="G46" s="35">
        <f t="shared" si="0"/>
        <v>0.92327381769029315</v>
      </c>
      <c r="H46" s="35">
        <f t="shared" si="1"/>
        <v>1.5672550301826735</v>
      </c>
      <c r="I46" s="32">
        <v>277883</v>
      </c>
      <c r="J46" s="31">
        <f t="shared" si="2"/>
        <v>208412.25</v>
      </c>
      <c r="K46" s="33">
        <v>222065.79</v>
      </c>
      <c r="L46" s="34">
        <v>351392</v>
      </c>
      <c r="M46" s="35">
        <f t="shared" si="3"/>
        <v>1.065512175987736</v>
      </c>
      <c r="N46" s="35">
        <f t="shared" si="4"/>
        <v>0.63196028936344595</v>
      </c>
      <c r="O46" s="33">
        <f t="shared" si="9"/>
        <v>8274883</v>
      </c>
      <c r="P46" s="34">
        <f t="shared" si="5"/>
        <v>6126912.25</v>
      </c>
      <c r="Q46" s="33">
        <f t="shared" si="10"/>
        <v>5686461.8799999999</v>
      </c>
      <c r="R46" s="34">
        <f t="shared" si="6"/>
        <v>3837995</v>
      </c>
      <c r="S46" s="35">
        <f t="shared" si="7"/>
        <v>0.9281121791812833</v>
      </c>
      <c r="T46" s="35">
        <f t="shared" si="8"/>
        <v>1.4816230557882435</v>
      </c>
    </row>
    <row r="47" spans="1:20" ht="46.8" x14ac:dyDescent="0.2">
      <c r="A47" s="20" t="s">
        <v>90</v>
      </c>
      <c r="B47" s="17" t="s">
        <v>91</v>
      </c>
      <c r="C47" s="18">
        <v>9749835</v>
      </c>
      <c r="D47" s="31">
        <v>6933135</v>
      </c>
      <c r="E47" s="32">
        <v>6377553.4400000004</v>
      </c>
      <c r="F47" s="31">
        <v>2895364</v>
      </c>
      <c r="G47" s="35">
        <f t="shared" si="0"/>
        <v>0.91986575192896147</v>
      </c>
      <c r="H47" s="35">
        <f t="shared" si="1"/>
        <v>2.2026776046120626</v>
      </c>
      <c r="I47" s="32">
        <v>1330490</v>
      </c>
      <c r="J47" s="31">
        <f t="shared" si="2"/>
        <v>997867.5</v>
      </c>
      <c r="K47" s="33">
        <v>752694.39</v>
      </c>
      <c r="L47" s="34">
        <v>325130</v>
      </c>
      <c r="M47" s="35">
        <f t="shared" si="3"/>
        <v>0.7543029410217289</v>
      </c>
      <c r="N47" s="35">
        <f t="shared" si="4"/>
        <v>2.3150567157752282</v>
      </c>
      <c r="O47" s="33">
        <f t="shared" si="9"/>
        <v>11080325</v>
      </c>
      <c r="P47" s="34">
        <f t="shared" si="5"/>
        <v>7931002.5</v>
      </c>
      <c r="Q47" s="33">
        <f t="shared" si="10"/>
        <v>7130247.8300000001</v>
      </c>
      <c r="R47" s="34">
        <f t="shared" si="6"/>
        <v>3220494</v>
      </c>
      <c r="S47" s="35">
        <f t="shared" si="7"/>
        <v>0.89903487358628376</v>
      </c>
      <c r="T47" s="35">
        <f t="shared" si="8"/>
        <v>2.2140230132395837</v>
      </c>
    </row>
    <row r="48" spans="1:20" ht="31.2" x14ac:dyDescent="0.2">
      <c r="A48" s="21" t="s">
        <v>92</v>
      </c>
      <c r="B48" s="22" t="s">
        <v>93</v>
      </c>
      <c r="C48" s="18">
        <v>1261000</v>
      </c>
      <c r="D48" s="31">
        <v>965600</v>
      </c>
      <c r="E48" s="32">
        <v>896769.22</v>
      </c>
      <c r="F48" s="31">
        <v>685740</v>
      </c>
      <c r="G48" s="35">
        <f t="shared" si="0"/>
        <v>0.9287170878210439</v>
      </c>
      <c r="H48" s="35">
        <f t="shared" si="1"/>
        <v>1.3077394056056231</v>
      </c>
      <c r="I48" s="32">
        <v>0</v>
      </c>
      <c r="J48" s="31">
        <f t="shared" si="2"/>
        <v>0</v>
      </c>
      <c r="K48" s="33">
        <v>0</v>
      </c>
      <c r="L48" s="34"/>
      <c r="M48" s="35" t="e">
        <f t="shared" si="3"/>
        <v>#DIV/0!</v>
      </c>
      <c r="N48" s="35" t="e">
        <f t="shared" si="4"/>
        <v>#DIV/0!</v>
      </c>
      <c r="O48" s="33">
        <f t="shared" si="9"/>
        <v>1261000</v>
      </c>
      <c r="P48" s="34">
        <f t="shared" si="5"/>
        <v>965600</v>
      </c>
      <c r="Q48" s="33">
        <f t="shared" si="10"/>
        <v>896769.22</v>
      </c>
      <c r="R48" s="34">
        <f t="shared" si="6"/>
        <v>685740</v>
      </c>
      <c r="S48" s="35">
        <f t="shared" si="7"/>
        <v>0.9287170878210439</v>
      </c>
      <c r="T48" s="35">
        <f t="shared" si="8"/>
        <v>1.3077394056056231</v>
      </c>
    </row>
    <row r="49" spans="1:20" x14ac:dyDescent="0.2">
      <c r="A49" s="21" t="s">
        <v>94</v>
      </c>
      <c r="B49" s="22" t="s">
        <v>95</v>
      </c>
      <c r="C49" s="18">
        <v>617000</v>
      </c>
      <c r="D49" s="31">
        <v>587000</v>
      </c>
      <c r="E49" s="32">
        <v>449890</v>
      </c>
      <c r="F49" s="31">
        <v>19000</v>
      </c>
      <c r="G49" s="35">
        <f t="shared" si="0"/>
        <v>0.76642248722316864</v>
      </c>
      <c r="H49" s="35">
        <f t="shared" si="1"/>
        <v>23.678421052631577</v>
      </c>
      <c r="I49" s="32">
        <v>30000</v>
      </c>
      <c r="J49" s="31">
        <f t="shared" si="2"/>
        <v>22500</v>
      </c>
      <c r="K49" s="33">
        <v>30000</v>
      </c>
      <c r="L49" s="34"/>
      <c r="M49" s="35">
        <f t="shared" si="3"/>
        <v>1.3333333333333333</v>
      </c>
      <c r="N49" s="35" t="e">
        <f t="shared" si="4"/>
        <v>#DIV/0!</v>
      </c>
      <c r="O49" s="33">
        <f t="shared" si="9"/>
        <v>647000</v>
      </c>
      <c r="P49" s="34">
        <f t="shared" si="5"/>
        <v>609500</v>
      </c>
      <c r="Q49" s="33">
        <f t="shared" si="10"/>
        <v>479890</v>
      </c>
      <c r="R49" s="34">
        <f t="shared" si="6"/>
        <v>19000</v>
      </c>
      <c r="S49" s="35">
        <f t="shared" si="7"/>
        <v>0.78735028712059063</v>
      </c>
      <c r="T49" s="35">
        <f t="shared" si="8"/>
        <v>25.257368421052632</v>
      </c>
    </row>
    <row r="50" spans="1:20" x14ac:dyDescent="0.2">
      <c r="A50" s="16" t="s">
        <v>96</v>
      </c>
      <c r="B50" s="17" t="s">
        <v>97</v>
      </c>
      <c r="C50" s="18">
        <v>18133190</v>
      </c>
      <c r="D50" s="31">
        <v>12843090</v>
      </c>
      <c r="E50" s="32">
        <v>12165511.93</v>
      </c>
      <c r="F50" s="31">
        <v>8608660</v>
      </c>
      <c r="G50" s="35">
        <f t="shared" si="0"/>
        <v>0.9472418187523407</v>
      </c>
      <c r="H50" s="35">
        <f t="shared" si="1"/>
        <v>1.4131713797501586</v>
      </c>
      <c r="I50" s="32">
        <v>100430.32</v>
      </c>
      <c r="J50" s="31">
        <f t="shared" si="2"/>
        <v>75322.740000000005</v>
      </c>
      <c r="K50" s="33">
        <v>83042.95</v>
      </c>
      <c r="L50" s="34">
        <v>25560</v>
      </c>
      <c r="M50" s="35">
        <f t="shared" si="3"/>
        <v>1.1024950765200521</v>
      </c>
      <c r="N50" s="35">
        <f t="shared" si="4"/>
        <v>3.2489417057902972</v>
      </c>
      <c r="O50" s="33">
        <f t="shared" si="9"/>
        <v>18233620.32</v>
      </c>
      <c r="P50" s="34">
        <f t="shared" si="5"/>
        <v>12918412.74</v>
      </c>
      <c r="Q50" s="33">
        <f t="shared" si="10"/>
        <v>12248554.879999999</v>
      </c>
      <c r="R50" s="34">
        <f t="shared" si="6"/>
        <v>8634220</v>
      </c>
      <c r="S50" s="35">
        <f t="shared" si="7"/>
        <v>0.94814704612077594</v>
      </c>
      <c r="T50" s="35">
        <f t="shared" si="8"/>
        <v>1.418605835848519</v>
      </c>
    </row>
    <row r="51" spans="1:20" ht="46.8" x14ac:dyDescent="0.2">
      <c r="A51" s="21" t="s">
        <v>98</v>
      </c>
      <c r="B51" s="22" t="s">
        <v>99</v>
      </c>
      <c r="C51" s="18">
        <v>1416000</v>
      </c>
      <c r="D51" s="31">
        <v>973000</v>
      </c>
      <c r="E51" s="32">
        <v>737840.19</v>
      </c>
      <c r="F51" s="31">
        <v>198839</v>
      </c>
      <c r="G51" s="35">
        <f t="shared" si="0"/>
        <v>0.75831468653648504</v>
      </c>
      <c r="H51" s="35">
        <f t="shared" si="1"/>
        <v>3.7107418061849029</v>
      </c>
      <c r="I51" s="32">
        <v>0</v>
      </c>
      <c r="J51" s="31">
        <f t="shared" si="2"/>
        <v>0</v>
      </c>
      <c r="K51" s="33">
        <v>0</v>
      </c>
      <c r="L51" s="34"/>
      <c r="M51" s="35" t="e">
        <f t="shared" si="3"/>
        <v>#DIV/0!</v>
      </c>
      <c r="N51" s="35" t="e">
        <f t="shared" si="4"/>
        <v>#DIV/0!</v>
      </c>
      <c r="O51" s="33">
        <f t="shared" si="9"/>
        <v>1416000</v>
      </c>
      <c r="P51" s="34">
        <f t="shared" si="5"/>
        <v>973000</v>
      </c>
      <c r="Q51" s="33">
        <f t="shared" si="10"/>
        <v>737840.19</v>
      </c>
      <c r="R51" s="34">
        <f t="shared" si="6"/>
        <v>198839</v>
      </c>
      <c r="S51" s="35">
        <f t="shared" si="7"/>
        <v>0.75831468653648504</v>
      </c>
      <c r="T51" s="35">
        <f t="shared" si="8"/>
        <v>3.7107418061849029</v>
      </c>
    </row>
    <row r="52" spans="1:20" ht="46.8" x14ac:dyDescent="0.2">
      <c r="A52" s="21" t="s">
        <v>100</v>
      </c>
      <c r="B52" s="22" t="s">
        <v>101</v>
      </c>
      <c r="C52" s="18">
        <v>13666190</v>
      </c>
      <c r="D52" s="31">
        <v>9648490</v>
      </c>
      <c r="E52" s="32">
        <v>9207210.1600000001</v>
      </c>
      <c r="F52" s="31">
        <v>6919764</v>
      </c>
      <c r="G52" s="35">
        <f t="shared" si="0"/>
        <v>0.95426436261010794</v>
      </c>
      <c r="H52" s="35">
        <f t="shared" si="1"/>
        <v>1.3305670771430933</v>
      </c>
      <c r="I52" s="32">
        <v>100430.32</v>
      </c>
      <c r="J52" s="31">
        <f t="shared" si="2"/>
        <v>75322.740000000005</v>
      </c>
      <c r="K52" s="33">
        <v>83042.95</v>
      </c>
      <c r="L52" s="34">
        <v>25560</v>
      </c>
      <c r="M52" s="35">
        <f t="shared" si="3"/>
        <v>1.1024950765200521</v>
      </c>
      <c r="N52" s="35">
        <f t="shared" si="4"/>
        <v>3.2489417057902972</v>
      </c>
      <c r="O52" s="33">
        <f t="shared" si="9"/>
        <v>13766620.32</v>
      </c>
      <c r="P52" s="34">
        <f t="shared" si="5"/>
        <v>9723812.7400000002</v>
      </c>
      <c r="Q52" s="33">
        <f t="shared" si="10"/>
        <v>9290253.1099999994</v>
      </c>
      <c r="R52" s="34">
        <f t="shared" si="6"/>
        <v>6945324</v>
      </c>
      <c r="S52" s="35">
        <f t="shared" si="7"/>
        <v>0.9554125895270994</v>
      </c>
      <c r="T52" s="35">
        <f t="shared" si="8"/>
        <v>1.3376270293509704</v>
      </c>
    </row>
    <row r="53" spans="1:20" ht="31.2" x14ac:dyDescent="0.2">
      <c r="A53" s="21" t="s">
        <v>102</v>
      </c>
      <c r="B53" s="22" t="s">
        <v>103</v>
      </c>
      <c r="C53" s="18">
        <v>3051000</v>
      </c>
      <c r="D53" s="31">
        <v>2221600</v>
      </c>
      <c r="E53" s="32">
        <v>2220461.58</v>
      </c>
      <c r="F53" s="31">
        <f>890058+600000</f>
        <v>1490058</v>
      </c>
      <c r="G53" s="35">
        <f t="shared" si="0"/>
        <v>0.99948756751890533</v>
      </c>
      <c r="H53" s="35">
        <f t="shared" si="1"/>
        <v>1.4901846639526783</v>
      </c>
      <c r="I53" s="32">
        <v>0</v>
      </c>
      <c r="J53" s="31">
        <f t="shared" si="2"/>
        <v>0</v>
      </c>
      <c r="K53" s="33">
        <v>0</v>
      </c>
      <c r="L53" s="34"/>
      <c r="M53" s="35" t="e">
        <f t="shared" si="3"/>
        <v>#DIV/0!</v>
      </c>
      <c r="N53" s="35" t="e">
        <f t="shared" si="4"/>
        <v>#DIV/0!</v>
      </c>
      <c r="O53" s="33">
        <f t="shared" si="9"/>
        <v>3051000</v>
      </c>
      <c r="P53" s="34">
        <f t="shared" si="5"/>
        <v>2221600</v>
      </c>
      <c r="Q53" s="33">
        <f t="shared" si="10"/>
        <v>2220461.58</v>
      </c>
      <c r="R53" s="34">
        <f t="shared" si="6"/>
        <v>1490058</v>
      </c>
      <c r="S53" s="35">
        <f t="shared" si="7"/>
        <v>0.99948756751890533</v>
      </c>
      <c r="T53" s="35">
        <f t="shared" si="8"/>
        <v>1.4901846639526783</v>
      </c>
    </row>
    <row r="54" spans="1:20" x14ac:dyDescent="0.2">
      <c r="A54" s="16" t="s">
        <v>104</v>
      </c>
      <c r="B54" s="17" t="s">
        <v>105</v>
      </c>
      <c r="C54" s="18">
        <v>69469787</v>
      </c>
      <c r="D54" s="31">
        <v>50879587</v>
      </c>
      <c r="E54" s="32">
        <v>44244828.780000001</v>
      </c>
      <c r="F54" s="31">
        <v>20433638</v>
      </c>
      <c r="G54" s="35">
        <f t="shared" si="0"/>
        <v>0.86959881926714544</v>
      </c>
      <c r="H54" s="35">
        <f t="shared" si="1"/>
        <v>2.1652937563051671</v>
      </c>
      <c r="I54" s="32">
        <v>1754929.6</v>
      </c>
      <c r="J54" s="31">
        <f t="shared" si="2"/>
        <v>1316197.2000000002</v>
      </c>
      <c r="K54" s="33">
        <v>247727.22</v>
      </c>
      <c r="L54" s="34">
        <v>3628850</v>
      </c>
      <c r="M54" s="35">
        <f t="shared" si="3"/>
        <v>0.18821436483833878</v>
      </c>
      <c r="N54" s="35">
        <f t="shared" si="4"/>
        <v>6.8266040205574766E-2</v>
      </c>
      <c r="O54" s="33">
        <f t="shared" si="9"/>
        <v>71224716.599999994</v>
      </c>
      <c r="P54" s="34">
        <f t="shared" si="5"/>
        <v>52195784.200000003</v>
      </c>
      <c r="Q54" s="33">
        <f t="shared" si="10"/>
        <v>44492556</v>
      </c>
      <c r="R54" s="34">
        <f t="shared" si="6"/>
        <v>24062488</v>
      </c>
      <c r="S54" s="35">
        <f t="shared" si="7"/>
        <v>0.85241665935158029</v>
      </c>
      <c r="T54" s="35">
        <f t="shared" si="8"/>
        <v>1.8490422104314399</v>
      </c>
    </row>
    <row r="55" spans="1:20" ht="31.2" x14ac:dyDescent="0.2">
      <c r="A55" s="21" t="s">
        <v>106</v>
      </c>
      <c r="B55" s="22" t="s">
        <v>107</v>
      </c>
      <c r="C55" s="18">
        <v>100000</v>
      </c>
      <c r="D55" s="31">
        <v>100000</v>
      </c>
      <c r="E55" s="32">
        <v>98347.5</v>
      </c>
      <c r="F55" s="31">
        <v>190647</v>
      </c>
      <c r="G55" s="35">
        <f t="shared" si="0"/>
        <v>0.98347499999999999</v>
      </c>
      <c r="H55" s="35">
        <f t="shared" si="1"/>
        <v>0.51586177595241467</v>
      </c>
      <c r="I55" s="32">
        <v>0</v>
      </c>
      <c r="J55" s="31">
        <f t="shared" si="2"/>
        <v>0</v>
      </c>
      <c r="K55" s="33">
        <v>0</v>
      </c>
      <c r="L55" s="34">
        <v>27900</v>
      </c>
      <c r="M55" s="35" t="e">
        <f t="shared" si="3"/>
        <v>#DIV/0!</v>
      </c>
      <c r="N55" s="35">
        <f t="shared" si="4"/>
        <v>0</v>
      </c>
      <c r="O55" s="33">
        <f t="shared" si="9"/>
        <v>100000</v>
      </c>
      <c r="P55" s="34">
        <f t="shared" si="5"/>
        <v>100000</v>
      </c>
      <c r="Q55" s="33">
        <f t="shared" si="10"/>
        <v>98347.5</v>
      </c>
      <c r="R55" s="34">
        <f t="shared" si="6"/>
        <v>218547</v>
      </c>
      <c r="S55" s="35">
        <f t="shared" si="7"/>
        <v>0.98347499999999999</v>
      </c>
      <c r="T55" s="35">
        <f t="shared" si="8"/>
        <v>0.45000617716097679</v>
      </c>
    </row>
    <row r="56" spans="1:20" ht="46.8" x14ac:dyDescent="0.2">
      <c r="A56" s="21" t="s">
        <v>108</v>
      </c>
      <c r="B56" s="22" t="s">
        <v>109</v>
      </c>
      <c r="C56" s="18">
        <v>35752900</v>
      </c>
      <c r="D56" s="31">
        <v>25498000</v>
      </c>
      <c r="E56" s="32">
        <v>22726715.460000001</v>
      </c>
      <c r="F56" s="31">
        <v>7690107</v>
      </c>
      <c r="G56" s="35">
        <f t="shared" si="0"/>
        <v>0.89131365048239086</v>
      </c>
      <c r="H56" s="35">
        <f t="shared" si="1"/>
        <v>2.9553184968687694</v>
      </c>
      <c r="I56" s="32">
        <v>0</v>
      </c>
      <c r="J56" s="31">
        <f t="shared" si="2"/>
        <v>0</v>
      </c>
      <c r="K56" s="33">
        <v>0</v>
      </c>
      <c r="L56" s="34"/>
      <c r="M56" s="35" t="e">
        <f t="shared" si="3"/>
        <v>#DIV/0!</v>
      </c>
      <c r="N56" s="35" t="e">
        <f t="shared" si="4"/>
        <v>#DIV/0!</v>
      </c>
      <c r="O56" s="33">
        <f t="shared" si="9"/>
        <v>35752900</v>
      </c>
      <c r="P56" s="34">
        <f t="shared" si="5"/>
        <v>25498000</v>
      </c>
      <c r="Q56" s="33">
        <f t="shared" si="10"/>
        <v>22726715.460000001</v>
      </c>
      <c r="R56" s="34">
        <f t="shared" si="6"/>
        <v>7690107</v>
      </c>
      <c r="S56" s="35">
        <f t="shared" si="7"/>
        <v>0.89131365048239086</v>
      </c>
      <c r="T56" s="35">
        <f t="shared" si="8"/>
        <v>2.9553184968687694</v>
      </c>
    </row>
    <row r="57" spans="1:20" ht="31.2" x14ac:dyDescent="0.2">
      <c r="A57" s="21" t="s">
        <v>110</v>
      </c>
      <c r="B57" s="22" t="s">
        <v>111</v>
      </c>
      <c r="C57" s="18">
        <v>1159300</v>
      </c>
      <c r="D57" s="31">
        <v>1159300</v>
      </c>
      <c r="E57" s="32">
        <v>961155.72</v>
      </c>
      <c r="F57" s="31">
        <v>709866</v>
      </c>
      <c r="G57" s="35">
        <f t="shared" si="0"/>
        <v>0.82908282584318116</v>
      </c>
      <c r="H57" s="35">
        <f t="shared" si="1"/>
        <v>1.3539959936100616</v>
      </c>
      <c r="I57" s="32">
        <v>0</v>
      </c>
      <c r="J57" s="31">
        <f t="shared" si="2"/>
        <v>0</v>
      </c>
      <c r="K57" s="33">
        <v>0</v>
      </c>
      <c r="L57" s="34"/>
      <c r="M57" s="35" t="e">
        <f t="shared" si="3"/>
        <v>#DIV/0!</v>
      </c>
      <c r="N57" s="35" t="e">
        <f t="shared" si="4"/>
        <v>#DIV/0!</v>
      </c>
      <c r="O57" s="33">
        <f t="shared" si="9"/>
        <v>1159300</v>
      </c>
      <c r="P57" s="34">
        <f t="shared" si="5"/>
        <v>1159300</v>
      </c>
      <c r="Q57" s="33">
        <f t="shared" si="10"/>
        <v>961155.72</v>
      </c>
      <c r="R57" s="34">
        <f t="shared" si="6"/>
        <v>709866</v>
      </c>
      <c r="S57" s="35">
        <f t="shared" si="7"/>
        <v>0.82908282584318116</v>
      </c>
      <c r="T57" s="35">
        <f t="shared" si="8"/>
        <v>1.3539959936100616</v>
      </c>
    </row>
    <row r="58" spans="1:20" ht="31.2" x14ac:dyDescent="0.2">
      <c r="A58" s="21" t="s">
        <v>112</v>
      </c>
      <c r="B58" s="22" t="s">
        <v>113</v>
      </c>
      <c r="C58" s="18">
        <v>384980</v>
      </c>
      <c r="D58" s="31">
        <v>384980</v>
      </c>
      <c r="E58" s="32">
        <v>183986</v>
      </c>
      <c r="F58" s="31">
        <v>3111</v>
      </c>
      <c r="G58" s="35">
        <f t="shared" si="0"/>
        <v>0.47791054080731465</v>
      </c>
      <c r="H58" s="35">
        <f t="shared" si="1"/>
        <v>59.14046930247509</v>
      </c>
      <c r="I58" s="32">
        <v>0</v>
      </c>
      <c r="J58" s="31">
        <f t="shared" si="2"/>
        <v>0</v>
      </c>
      <c r="K58" s="33">
        <v>0</v>
      </c>
      <c r="L58" s="34">
        <v>3103950</v>
      </c>
      <c r="M58" s="35" t="e">
        <f t="shared" si="3"/>
        <v>#DIV/0!</v>
      </c>
      <c r="N58" s="35">
        <f t="shared" si="4"/>
        <v>0</v>
      </c>
      <c r="O58" s="33">
        <f t="shared" si="9"/>
        <v>384980</v>
      </c>
      <c r="P58" s="34">
        <f t="shared" si="5"/>
        <v>384980</v>
      </c>
      <c r="Q58" s="33">
        <f t="shared" si="10"/>
        <v>183986</v>
      </c>
      <c r="R58" s="34">
        <f t="shared" si="6"/>
        <v>3107061</v>
      </c>
      <c r="S58" s="35">
        <f t="shared" si="7"/>
        <v>0.47791054080731465</v>
      </c>
      <c r="T58" s="35">
        <f t="shared" si="8"/>
        <v>5.9215445078162288E-2</v>
      </c>
    </row>
    <row r="59" spans="1:20" ht="46.8" x14ac:dyDescent="0.2">
      <c r="A59" s="21" t="s">
        <v>114</v>
      </c>
      <c r="B59" s="22" t="s">
        <v>115</v>
      </c>
      <c r="C59" s="18">
        <v>3289300</v>
      </c>
      <c r="D59" s="31">
        <v>3289300</v>
      </c>
      <c r="E59" s="32">
        <v>2238761.42</v>
      </c>
      <c r="F59" s="31">
        <v>1347506</v>
      </c>
      <c r="G59" s="35">
        <f t="shared" si="0"/>
        <v>0.68061940838476265</v>
      </c>
      <c r="H59" s="35">
        <f t="shared" si="1"/>
        <v>1.661411095757644</v>
      </c>
      <c r="I59" s="32">
        <v>369800</v>
      </c>
      <c r="J59" s="31">
        <f t="shared" si="2"/>
        <v>277350</v>
      </c>
      <c r="K59" s="33">
        <v>247727.22</v>
      </c>
      <c r="L59" s="34">
        <v>49000</v>
      </c>
      <c r="M59" s="35">
        <f t="shared" si="3"/>
        <v>0.89319351000540836</v>
      </c>
      <c r="N59" s="35">
        <f t="shared" si="4"/>
        <v>5.055657551020408</v>
      </c>
      <c r="O59" s="33">
        <f t="shared" si="9"/>
        <v>3659100</v>
      </c>
      <c r="P59" s="34">
        <f t="shared" si="5"/>
        <v>3566650</v>
      </c>
      <c r="Q59" s="33">
        <f t="shared" si="10"/>
        <v>2486488.64</v>
      </c>
      <c r="R59" s="34">
        <f t="shared" si="6"/>
        <v>1396506</v>
      </c>
      <c r="S59" s="35">
        <f t="shared" si="7"/>
        <v>0.69714960537198778</v>
      </c>
      <c r="T59" s="35">
        <f t="shared" si="8"/>
        <v>1.7805069509189364</v>
      </c>
    </row>
    <row r="60" spans="1:20" ht="62.4" x14ac:dyDescent="0.2">
      <c r="A60" s="20" t="s">
        <v>116</v>
      </c>
      <c r="B60" s="17" t="s">
        <v>117</v>
      </c>
      <c r="C60" s="18">
        <v>1050000</v>
      </c>
      <c r="D60" s="31">
        <v>1050000</v>
      </c>
      <c r="E60" s="32">
        <v>1050000</v>
      </c>
      <c r="F60" s="31"/>
      <c r="G60" s="35">
        <f t="shared" si="0"/>
        <v>1</v>
      </c>
      <c r="H60" s="35" t="e">
        <f t="shared" si="1"/>
        <v>#DIV/0!</v>
      </c>
      <c r="I60" s="32">
        <v>0</v>
      </c>
      <c r="J60" s="31">
        <f t="shared" si="2"/>
        <v>0</v>
      </c>
      <c r="K60" s="33">
        <v>0</v>
      </c>
      <c r="L60" s="34"/>
      <c r="M60" s="35" t="e">
        <f t="shared" si="3"/>
        <v>#DIV/0!</v>
      </c>
      <c r="N60" s="35" t="e">
        <f t="shared" si="4"/>
        <v>#DIV/0!</v>
      </c>
      <c r="O60" s="33">
        <f t="shared" si="9"/>
        <v>1050000</v>
      </c>
      <c r="P60" s="34">
        <f t="shared" si="5"/>
        <v>1050000</v>
      </c>
      <c r="Q60" s="33">
        <f t="shared" si="10"/>
        <v>1050000</v>
      </c>
      <c r="R60" s="34">
        <f t="shared" si="6"/>
        <v>0</v>
      </c>
      <c r="S60" s="35">
        <f t="shared" si="7"/>
        <v>1</v>
      </c>
      <c r="T60" s="35" t="e">
        <f t="shared" si="8"/>
        <v>#DIV/0!</v>
      </c>
    </row>
    <row r="61" spans="1:20" ht="31.2" x14ac:dyDescent="0.2">
      <c r="A61" s="20" t="s">
        <v>118</v>
      </c>
      <c r="B61" s="17" t="s">
        <v>119</v>
      </c>
      <c r="C61" s="18">
        <v>27363307</v>
      </c>
      <c r="D61" s="31">
        <v>19158007</v>
      </c>
      <c r="E61" s="32">
        <v>16745862.68</v>
      </c>
      <c r="F61" s="31">
        <v>10492401</v>
      </c>
      <c r="G61" s="35">
        <f t="shared" si="0"/>
        <v>0.87409210571851237</v>
      </c>
      <c r="H61" s="35">
        <f t="shared" si="1"/>
        <v>1.5959991121193329</v>
      </c>
      <c r="I61" s="32">
        <v>0</v>
      </c>
      <c r="J61" s="31">
        <f t="shared" si="2"/>
        <v>0</v>
      </c>
      <c r="K61" s="33">
        <v>0</v>
      </c>
      <c r="L61" s="34"/>
      <c r="M61" s="35" t="e">
        <f t="shared" si="3"/>
        <v>#DIV/0!</v>
      </c>
      <c r="N61" s="35" t="e">
        <f t="shared" si="4"/>
        <v>#DIV/0!</v>
      </c>
      <c r="O61" s="33">
        <f t="shared" si="9"/>
        <v>27363307</v>
      </c>
      <c r="P61" s="34">
        <f t="shared" si="5"/>
        <v>19158007</v>
      </c>
      <c r="Q61" s="33">
        <f t="shared" si="10"/>
        <v>16745862.68</v>
      </c>
      <c r="R61" s="34">
        <f t="shared" si="6"/>
        <v>10492401</v>
      </c>
      <c r="S61" s="35">
        <f t="shared" si="7"/>
        <v>0.87409210571851237</v>
      </c>
      <c r="T61" s="35">
        <f t="shared" si="8"/>
        <v>1.5959991121193329</v>
      </c>
    </row>
    <row r="62" spans="1:20" ht="124.8" x14ac:dyDescent="0.2">
      <c r="A62" s="21" t="s">
        <v>120</v>
      </c>
      <c r="B62" s="22" t="s">
        <v>121</v>
      </c>
      <c r="C62" s="18">
        <v>240000</v>
      </c>
      <c r="D62" s="31">
        <v>240000</v>
      </c>
      <c r="E62" s="32">
        <v>240000</v>
      </c>
      <c r="F62" s="31"/>
      <c r="G62" s="35">
        <f t="shared" si="0"/>
        <v>1</v>
      </c>
      <c r="H62" s="35" t="e">
        <f t="shared" si="1"/>
        <v>#DIV/0!</v>
      </c>
      <c r="I62" s="32">
        <v>0</v>
      </c>
      <c r="J62" s="31">
        <f t="shared" si="2"/>
        <v>0</v>
      </c>
      <c r="K62" s="33">
        <v>0</v>
      </c>
      <c r="L62" s="34"/>
      <c r="M62" s="35" t="e">
        <f t="shared" si="3"/>
        <v>#DIV/0!</v>
      </c>
      <c r="N62" s="35" t="e">
        <f t="shared" si="4"/>
        <v>#DIV/0!</v>
      </c>
      <c r="O62" s="33">
        <f t="shared" si="9"/>
        <v>240000</v>
      </c>
      <c r="P62" s="34">
        <f t="shared" si="5"/>
        <v>240000</v>
      </c>
      <c r="Q62" s="33">
        <f t="shared" si="10"/>
        <v>240000</v>
      </c>
      <c r="R62" s="34">
        <f t="shared" si="6"/>
        <v>0</v>
      </c>
      <c r="S62" s="35">
        <f t="shared" si="7"/>
        <v>1</v>
      </c>
      <c r="T62" s="35" t="e">
        <f t="shared" si="8"/>
        <v>#DIV/0!</v>
      </c>
    </row>
    <row r="63" spans="1:20" ht="109.2" x14ac:dyDescent="0.2">
      <c r="A63" s="21" t="s">
        <v>122</v>
      </c>
      <c r="B63" s="22" t="s">
        <v>123</v>
      </c>
      <c r="C63" s="18">
        <v>0</v>
      </c>
      <c r="D63" s="31"/>
      <c r="E63" s="32">
        <v>0</v>
      </c>
      <c r="F63" s="31"/>
      <c r="G63" s="35" t="e">
        <f t="shared" si="0"/>
        <v>#DIV/0!</v>
      </c>
      <c r="H63" s="35" t="e">
        <f t="shared" si="1"/>
        <v>#DIV/0!</v>
      </c>
      <c r="I63" s="32">
        <v>1385129.6</v>
      </c>
      <c r="J63" s="31">
        <f t="shared" si="2"/>
        <v>1038847.2000000001</v>
      </c>
      <c r="K63" s="33">
        <v>0</v>
      </c>
      <c r="L63" s="34">
        <v>448000</v>
      </c>
      <c r="M63" s="35">
        <f t="shared" si="3"/>
        <v>0</v>
      </c>
      <c r="N63" s="35">
        <f t="shared" si="4"/>
        <v>0</v>
      </c>
      <c r="O63" s="33">
        <f t="shared" si="9"/>
        <v>1385129.6</v>
      </c>
      <c r="P63" s="34">
        <f t="shared" si="5"/>
        <v>1038847.2000000001</v>
      </c>
      <c r="Q63" s="33">
        <f t="shared" si="10"/>
        <v>0</v>
      </c>
      <c r="R63" s="34">
        <f t="shared" si="6"/>
        <v>448000</v>
      </c>
      <c r="S63" s="35">
        <f t="shared" si="7"/>
        <v>0</v>
      </c>
      <c r="T63" s="35">
        <f t="shared" si="8"/>
        <v>0</v>
      </c>
    </row>
    <row r="64" spans="1:20" ht="31.2" x14ac:dyDescent="0.2">
      <c r="A64" s="20" t="s">
        <v>124</v>
      </c>
      <c r="B64" s="17" t="s">
        <v>125</v>
      </c>
      <c r="C64" s="18">
        <v>130000</v>
      </c>
      <c r="D64" s="31"/>
      <c r="E64" s="32">
        <v>0</v>
      </c>
      <c r="F64" s="31"/>
      <c r="G64" s="35" t="e">
        <f t="shared" si="0"/>
        <v>#DIV/0!</v>
      </c>
      <c r="H64" s="35" t="e">
        <f t="shared" si="1"/>
        <v>#DIV/0!</v>
      </c>
      <c r="I64" s="32">
        <v>0</v>
      </c>
      <c r="J64" s="31">
        <f t="shared" si="2"/>
        <v>0</v>
      </c>
      <c r="K64" s="33">
        <v>0</v>
      </c>
      <c r="L64" s="34"/>
      <c r="M64" s="35" t="e">
        <f t="shared" si="3"/>
        <v>#DIV/0!</v>
      </c>
      <c r="N64" s="35" t="e">
        <f t="shared" si="4"/>
        <v>#DIV/0!</v>
      </c>
      <c r="O64" s="33">
        <f t="shared" si="9"/>
        <v>130000</v>
      </c>
      <c r="P64" s="34">
        <f t="shared" si="5"/>
        <v>0</v>
      </c>
      <c r="Q64" s="33">
        <f t="shared" si="10"/>
        <v>0</v>
      </c>
      <c r="R64" s="34">
        <f t="shared" si="6"/>
        <v>0</v>
      </c>
      <c r="S64" s="35" t="e">
        <f t="shared" si="7"/>
        <v>#DIV/0!</v>
      </c>
      <c r="T64" s="35" t="e">
        <f t="shared" si="8"/>
        <v>#DIV/0!</v>
      </c>
    </row>
    <row r="65" spans="1:20" x14ac:dyDescent="0.2">
      <c r="A65" s="16" t="s">
        <v>126</v>
      </c>
      <c r="B65" s="17" t="s">
        <v>127</v>
      </c>
      <c r="C65" s="18">
        <v>21983562</v>
      </c>
      <c r="D65" s="31">
        <v>19259631</v>
      </c>
      <c r="E65" s="32">
        <v>9382285.8200000003</v>
      </c>
      <c r="F65" s="31">
        <v>9737756</v>
      </c>
      <c r="G65" s="35">
        <f t="shared" si="0"/>
        <v>0.48714774545784395</v>
      </c>
      <c r="H65" s="35">
        <f t="shared" si="1"/>
        <v>0.96349567805970904</v>
      </c>
      <c r="I65" s="32">
        <v>69540686.030000001</v>
      </c>
      <c r="J65" s="31">
        <f t="shared" si="2"/>
        <v>52155514.522500001</v>
      </c>
      <c r="K65" s="33">
        <v>30600999.460000001</v>
      </c>
      <c r="L65" s="34">
        <v>56435940</v>
      </c>
      <c r="M65" s="35">
        <f t="shared" si="3"/>
        <v>0.58672605840747027</v>
      </c>
      <c r="N65" s="35">
        <f t="shared" si="4"/>
        <v>0.54222538793541852</v>
      </c>
      <c r="O65" s="33">
        <f t="shared" si="9"/>
        <v>91524248.030000001</v>
      </c>
      <c r="P65" s="34">
        <f t="shared" si="5"/>
        <v>71415145.522500008</v>
      </c>
      <c r="Q65" s="33">
        <f t="shared" si="10"/>
        <v>39983285.280000001</v>
      </c>
      <c r="R65" s="34">
        <f t="shared" si="6"/>
        <v>66173696</v>
      </c>
      <c r="S65" s="35">
        <f t="shared" si="7"/>
        <v>0.55987122881942308</v>
      </c>
      <c r="T65" s="35">
        <f t="shared" si="8"/>
        <v>0.60421719953499353</v>
      </c>
    </row>
    <row r="66" spans="1:20" x14ac:dyDescent="0.2">
      <c r="A66" s="20" t="s">
        <v>128</v>
      </c>
      <c r="B66" s="17" t="s">
        <v>129</v>
      </c>
      <c r="C66" s="18">
        <v>501131</v>
      </c>
      <c r="D66" s="31">
        <v>271131</v>
      </c>
      <c r="E66" s="32">
        <v>46059.48</v>
      </c>
      <c r="F66" s="31">
        <v>101219</v>
      </c>
      <c r="G66" s="35">
        <f t="shared" si="0"/>
        <v>0.16987906215076845</v>
      </c>
      <c r="H66" s="35">
        <f t="shared" si="1"/>
        <v>0.45504776771159566</v>
      </c>
      <c r="I66" s="32">
        <v>63200</v>
      </c>
      <c r="J66" s="31">
        <f t="shared" si="2"/>
        <v>47400</v>
      </c>
      <c r="K66" s="33" t="s">
        <v>0</v>
      </c>
      <c r="L66" s="34"/>
      <c r="M66" s="35" t="e">
        <f t="shared" si="3"/>
        <v>#VALUE!</v>
      </c>
      <c r="N66" s="35" t="e">
        <f t="shared" si="4"/>
        <v>#VALUE!</v>
      </c>
      <c r="O66" s="33">
        <f t="shared" si="9"/>
        <v>564331</v>
      </c>
      <c r="P66" s="34">
        <f t="shared" si="5"/>
        <v>318531</v>
      </c>
      <c r="Q66" s="33" t="e">
        <f t="shared" si="10"/>
        <v>#VALUE!</v>
      </c>
      <c r="R66" s="34">
        <f t="shared" si="6"/>
        <v>101219</v>
      </c>
      <c r="S66" s="35" t="e">
        <f t="shared" si="7"/>
        <v>#VALUE!</v>
      </c>
      <c r="T66" s="35" t="e">
        <f t="shared" si="8"/>
        <v>#VALUE!</v>
      </c>
    </row>
    <row r="67" spans="1:20" ht="31.2" x14ac:dyDescent="0.2">
      <c r="A67" s="20" t="s">
        <v>130</v>
      </c>
      <c r="B67" s="17" t="s">
        <v>131</v>
      </c>
      <c r="C67" s="18">
        <v>0</v>
      </c>
      <c r="D67" s="31"/>
      <c r="E67" s="32">
        <v>0</v>
      </c>
      <c r="F67" s="31"/>
      <c r="G67" s="35" t="e">
        <f t="shared" si="0"/>
        <v>#DIV/0!</v>
      </c>
      <c r="H67" s="35" t="e">
        <f t="shared" si="1"/>
        <v>#DIV/0!</v>
      </c>
      <c r="I67" s="32">
        <v>5332819</v>
      </c>
      <c r="J67" s="31">
        <f t="shared" si="2"/>
        <v>3999614.25</v>
      </c>
      <c r="K67" s="33">
        <v>2189414</v>
      </c>
      <c r="L67" s="34">
        <v>21877439</v>
      </c>
      <c r="M67" s="35">
        <f t="shared" si="3"/>
        <v>0.54740629049413958</v>
      </c>
      <c r="N67" s="35">
        <f t="shared" si="4"/>
        <v>0.1000763389170003</v>
      </c>
      <c r="O67" s="33">
        <f t="shared" si="9"/>
        <v>5332819</v>
      </c>
      <c r="P67" s="34">
        <f t="shared" si="5"/>
        <v>3999614.25</v>
      </c>
      <c r="Q67" s="33">
        <f t="shared" si="10"/>
        <v>2189414</v>
      </c>
      <c r="R67" s="34">
        <f t="shared" si="6"/>
        <v>21877439</v>
      </c>
      <c r="S67" s="35">
        <f t="shared" si="7"/>
        <v>0.54740629049413958</v>
      </c>
      <c r="T67" s="35">
        <f t="shared" si="8"/>
        <v>0.1000763389170003</v>
      </c>
    </row>
    <row r="68" spans="1:20" x14ac:dyDescent="0.2">
      <c r="A68" s="21" t="s">
        <v>132</v>
      </c>
      <c r="B68" s="22" t="s">
        <v>133</v>
      </c>
      <c r="C68" s="18">
        <v>0</v>
      </c>
      <c r="D68" s="31"/>
      <c r="E68" s="32">
        <v>0</v>
      </c>
      <c r="F68" s="31"/>
      <c r="G68" s="35" t="e">
        <f t="shared" si="0"/>
        <v>#DIV/0!</v>
      </c>
      <c r="H68" s="35" t="e">
        <f t="shared" si="1"/>
        <v>#DIV/0!</v>
      </c>
      <c r="I68" s="32">
        <v>15002460</v>
      </c>
      <c r="J68" s="31">
        <f t="shared" si="2"/>
        <v>11251845</v>
      </c>
      <c r="K68" s="33">
        <v>3073801</v>
      </c>
      <c r="L68" s="34">
        <v>2989730</v>
      </c>
      <c r="M68" s="35">
        <f t="shared" si="3"/>
        <v>0.27318195371514625</v>
      </c>
      <c r="N68" s="35">
        <f t="shared" si="4"/>
        <v>1.0281199305622917</v>
      </c>
      <c r="O68" s="33">
        <f t="shared" si="9"/>
        <v>15002460</v>
      </c>
      <c r="P68" s="34">
        <f t="shared" si="5"/>
        <v>11251845</v>
      </c>
      <c r="Q68" s="33">
        <f t="shared" si="10"/>
        <v>3073801</v>
      </c>
      <c r="R68" s="34">
        <f t="shared" si="6"/>
        <v>2989730</v>
      </c>
      <c r="S68" s="35">
        <f t="shared" si="7"/>
        <v>0.27318195371514625</v>
      </c>
      <c r="T68" s="35">
        <f t="shared" si="8"/>
        <v>1.0281199305622917</v>
      </c>
    </row>
    <row r="69" spans="1:20" x14ac:dyDescent="0.2">
      <c r="A69" s="21" t="s">
        <v>134</v>
      </c>
      <c r="B69" s="22" t="s">
        <v>135</v>
      </c>
      <c r="C69" s="18">
        <v>0</v>
      </c>
      <c r="D69" s="31"/>
      <c r="E69" s="32">
        <v>0</v>
      </c>
      <c r="F69" s="31"/>
      <c r="G69" s="35" t="e">
        <f t="shared" si="0"/>
        <v>#DIV/0!</v>
      </c>
      <c r="H69" s="35" t="e">
        <f t="shared" si="1"/>
        <v>#DIV/0!</v>
      </c>
      <c r="I69" s="32">
        <v>24481500</v>
      </c>
      <c r="J69" s="31">
        <f t="shared" si="2"/>
        <v>18361125</v>
      </c>
      <c r="K69" s="33">
        <v>14943742</v>
      </c>
      <c r="L69" s="34">
        <v>355862</v>
      </c>
      <c r="M69" s="35">
        <f t="shared" si="3"/>
        <v>0.81387943276896157</v>
      </c>
      <c r="N69" s="35">
        <f t="shared" si="4"/>
        <v>41.993081587806508</v>
      </c>
      <c r="O69" s="33">
        <f t="shared" si="9"/>
        <v>24481500</v>
      </c>
      <c r="P69" s="34">
        <f t="shared" si="5"/>
        <v>18361125</v>
      </c>
      <c r="Q69" s="33">
        <f t="shared" si="10"/>
        <v>14943742</v>
      </c>
      <c r="R69" s="34">
        <f t="shared" si="6"/>
        <v>355862</v>
      </c>
      <c r="S69" s="35">
        <f t="shared" si="7"/>
        <v>0.81387943276896157</v>
      </c>
      <c r="T69" s="35">
        <f t="shared" si="8"/>
        <v>41.993081587806508</v>
      </c>
    </row>
    <row r="70" spans="1:20" x14ac:dyDescent="0.2">
      <c r="A70" s="21" t="s">
        <v>136</v>
      </c>
      <c r="B70" s="22" t="s">
        <v>137</v>
      </c>
      <c r="C70" s="18">
        <v>0</v>
      </c>
      <c r="D70" s="31"/>
      <c r="E70" s="32">
        <v>0</v>
      </c>
      <c r="F70" s="31"/>
      <c r="G70" s="35" t="e">
        <f t="shared" si="0"/>
        <v>#DIV/0!</v>
      </c>
      <c r="H70" s="35" t="e">
        <f t="shared" si="1"/>
        <v>#DIV/0!</v>
      </c>
      <c r="I70" s="32">
        <v>1260000</v>
      </c>
      <c r="J70" s="31">
        <f t="shared" si="2"/>
        <v>945000</v>
      </c>
      <c r="K70" s="33">
        <v>338560.5</v>
      </c>
      <c r="L70" s="34">
        <v>449330</v>
      </c>
      <c r="M70" s="35">
        <f t="shared" si="3"/>
        <v>0.35826507936507934</v>
      </c>
      <c r="N70" s="35">
        <f t="shared" si="4"/>
        <v>0.75347851245187281</v>
      </c>
      <c r="O70" s="33">
        <f t="shared" si="9"/>
        <v>1260000</v>
      </c>
      <c r="P70" s="34">
        <f t="shared" si="5"/>
        <v>945000</v>
      </c>
      <c r="Q70" s="33">
        <f t="shared" si="10"/>
        <v>338560.5</v>
      </c>
      <c r="R70" s="34">
        <f t="shared" si="6"/>
        <v>449330</v>
      </c>
      <c r="S70" s="35">
        <f t="shared" si="7"/>
        <v>0.35826507936507934</v>
      </c>
      <c r="T70" s="35">
        <f t="shared" si="8"/>
        <v>0.75347851245187281</v>
      </c>
    </row>
    <row r="71" spans="1:20" ht="31.2" x14ac:dyDescent="0.2">
      <c r="A71" s="21" t="s">
        <v>138</v>
      </c>
      <c r="B71" s="22" t="s">
        <v>139</v>
      </c>
      <c r="C71" s="18">
        <v>0</v>
      </c>
      <c r="D71" s="31"/>
      <c r="E71" s="32">
        <v>0</v>
      </c>
      <c r="F71" s="31"/>
      <c r="G71" s="35" t="e">
        <f t="shared" ref="G71:G101" si="11">E71/D71</f>
        <v>#DIV/0!</v>
      </c>
      <c r="H71" s="35" t="e">
        <f t="shared" ref="H71:H101" si="12">E71/F71</f>
        <v>#DIV/0!</v>
      </c>
      <c r="I71" s="32">
        <v>3678301</v>
      </c>
      <c r="J71" s="31">
        <f t="shared" ref="J71:J101" si="13">I71*0.75</f>
        <v>2758725.75</v>
      </c>
      <c r="K71" s="33">
        <v>584716</v>
      </c>
      <c r="L71" s="34">
        <v>631280</v>
      </c>
      <c r="M71" s="35">
        <f t="shared" ref="M71:M101" si="14">K71/J71</f>
        <v>0.21195147796043154</v>
      </c>
      <c r="N71" s="35">
        <f t="shared" ref="N71:N101" si="15">K71/L71</f>
        <v>0.926238753009758</v>
      </c>
      <c r="O71" s="33">
        <f t="shared" si="9"/>
        <v>3678301</v>
      </c>
      <c r="P71" s="34">
        <f t="shared" ref="P71:P101" si="16">D71+J71</f>
        <v>2758725.75</v>
      </c>
      <c r="Q71" s="33">
        <f t="shared" si="10"/>
        <v>584716</v>
      </c>
      <c r="R71" s="34">
        <f t="shared" ref="R71:R101" si="17">F71+L71</f>
        <v>631280</v>
      </c>
      <c r="S71" s="35">
        <f t="shared" ref="S71:S101" si="18">Q71/P71</f>
        <v>0.21195147796043154</v>
      </c>
      <c r="T71" s="35">
        <f t="shared" ref="T71:T101" si="19">Q71/R71</f>
        <v>0.926238753009758</v>
      </c>
    </row>
    <row r="72" spans="1:20" ht="31.2" x14ac:dyDescent="0.2">
      <c r="A72" s="20" t="s">
        <v>140</v>
      </c>
      <c r="B72" s="17" t="s">
        <v>141</v>
      </c>
      <c r="C72" s="18">
        <v>0</v>
      </c>
      <c r="D72" s="31"/>
      <c r="E72" s="32">
        <v>0</v>
      </c>
      <c r="F72" s="31"/>
      <c r="G72" s="35" t="e">
        <f t="shared" si="11"/>
        <v>#DIV/0!</v>
      </c>
      <c r="H72" s="35" t="e">
        <f t="shared" si="12"/>
        <v>#DIV/0!</v>
      </c>
      <c r="I72" s="32">
        <v>4348884</v>
      </c>
      <c r="J72" s="31">
        <f t="shared" si="13"/>
        <v>3261663</v>
      </c>
      <c r="K72" s="33">
        <v>1997601</v>
      </c>
      <c r="L72" s="34">
        <v>14249463</v>
      </c>
      <c r="M72" s="35">
        <f t="shared" si="14"/>
        <v>0.61244861900202441</v>
      </c>
      <c r="N72" s="35">
        <f t="shared" si="15"/>
        <v>0.14018780918270393</v>
      </c>
      <c r="O72" s="33">
        <f t="shared" ref="O72:O101" si="20">C72+I72</f>
        <v>4348884</v>
      </c>
      <c r="P72" s="34">
        <f t="shared" si="16"/>
        <v>3261663</v>
      </c>
      <c r="Q72" s="33">
        <f t="shared" ref="Q72:Q101" si="21">E72+K72</f>
        <v>1997601</v>
      </c>
      <c r="R72" s="34">
        <f t="shared" si="17"/>
        <v>14249463</v>
      </c>
      <c r="S72" s="35">
        <f t="shared" si="18"/>
        <v>0.61244861900202441</v>
      </c>
      <c r="T72" s="35">
        <f t="shared" si="19"/>
        <v>0.14018780918270393</v>
      </c>
    </row>
    <row r="73" spans="1:20" ht="31.2" x14ac:dyDescent="0.2">
      <c r="A73" s="20" t="s">
        <v>142</v>
      </c>
      <c r="B73" s="17" t="s">
        <v>143</v>
      </c>
      <c r="C73" s="18">
        <v>104000</v>
      </c>
      <c r="D73" s="31">
        <v>104000</v>
      </c>
      <c r="E73" s="32">
        <v>40000</v>
      </c>
      <c r="F73" s="31"/>
      <c r="G73" s="35">
        <f t="shared" si="11"/>
        <v>0.38461538461538464</v>
      </c>
      <c r="H73" s="35" t="e">
        <f t="shared" si="12"/>
        <v>#DIV/0!</v>
      </c>
      <c r="I73" s="32">
        <v>0</v>
      </c>
      <c r="J73" s="31">
        <f t="shared" si="13"/>
        <v>0</v>
      </c>
      <c r="K73" s="33">
        <v>0</v>
      </c>
      <c r="L73" s="34"/>
      <c r="M73" s="35" t="e">
        <f t="shared" si="14"/>
        <v>#DIV/0!</v>
      </c>
      <c r="N73" s="35" t="e">
        <f t="shared" si="15"/>
        <v>#DIV/0!</v>
      </c>
      <c r="O73" s="33">
        <f t="shared" si="20"/>
        <v>104000</v>
      </c>
      <c r="P73" s="34">
        <f t="shared" si="16"/>
        <v>104000</v>
      </c>
      <c r="Q73" s="33">
        <f t="shared" si="21"/>
        <v>40000</v>
      </c>
      <c r="R73" s="34">
        <f t="shared" si="17"/>
        <v>0</v>
      </c>
      <c r="S73" s="35">
        <f t="shared" si="18"/>
        <v>0.38461538461538464</v>
      </c>
      <c r="T73" s="35" t="e">
        <f t="shared" si="19"/>
        <v>#DIV/0!</v>
      </c>
    </row>
    <row r="74" spans="1:20" ht="31.2" x14ac:dyDescent="0.2">
      <c r="A74" s="20" t="s">
        <v>144</v>
      </c>
      <c r="B74" s="17" t="s">
        <v>145</v>
      </c>
      <c r="C74" s="18">
        <v>0</v>
      </c>
      <c r="D74" s="31"/>
      <c r="E74" s="32">
        <v>0</v>
      </c>
      <c r="F74" s="31"/>
      <c r="G74" s="35" t="e">
        <f t="shared" si="11"/>
        <v>#DIV/0!</v>
      </c>
      <c r="H74" s="35" t="e">
        <f t="shared" si="12"/>
        <v>#DIV/0!</v>
      </c>
      <c r="I74" s="32">
        <v>1050000</v>
      </c>
      <c r="J74" s="31">
        <f t="shared" si="13"/>
        <v>787500</v>
      </c>
      <c r="K74" s="33">
        <v>24989</v>
      </c>
      <c r="L74" s="34">
        <v>138463</v>
      </c>
      <c r="M74" s="35">
        <f t="shared" si="14"/>
        <v>3.1732063492063492E-2</v>
      </c>
      <c r="N74" s="35">
        <f t="shared" si="15"/>
        <v>0.18047420610560222</v>
      </c>
      <c r="O74" s="33">
        <f t="shared" si="20"/>
        <v>1050000</v>
      </c>
      <c r="P74" s="34">
        <f t="shared" si="16"/>
        <v>787500</v>
      </c>
      <c r="Q74" s="33">
        <f t="shared" si="21"/>
        <v>24989</v>
      </c>
      <c r="R74" s="34">
        <f t="shared" si="17"/>
        <v>138463</v>
      </c>
      <c r="S74" s="35">
        <f t="shared" si="18"/>
        <v>3.1732063492063492E-2</v>
      </c>
      <c r="T74" s="35">
        <f t="shared" si="19"/>
        <v>0.18047420610560222</v>
      </c>
    </row>
    <row r="75" spans="1:20" ht="46.8" x14ac:dyDescent="0.2">
      <c r="A75" s="21" t="s">
        <v>146</v>
      </c>
      <c r="B75" s="22" t="s">
        <v>147</v>
      </c>
      <c r="C75" s="18">
        <v>88331</v>
      </c>
      <c r="D75" s="31"/>
      <c r="E75" s="32">
        <v>0</v>
      </c>
      <c r="F75" s="31"/>
      <c r="G75" s="35" t="e">
        <f t="shared" si="11"/>
        <v>#DIV/0!</v>
      </c>
      <c r="H75" s="35" t="e">
        <f t="shared" si="12"/>
        <v>#DIV/0!</v>
      </c>
      <c r="I75" s="32">
        <v>2080353</v>
      </c>
      <c r="J75" s="31">
        <f t="shared" si="13"/>
        <v>1560264.75</v>
      </c>
      <c r="K75" s="33">
        <v>779861</v>
      </c>
      <c r="L75" s="34">
        <v>2838379</v>
      </c>
      <c r="M75" s="35">
        <f t="shared" si="14"/>
        <v>0.49982607118439354</v>
      </c>
      <c r="N75" s="35">
        <f t="shared" si="15"/>
        <v>0.27475576728830081</v>
      </c>
      <c r="O75" s="33">
        <f t="shared" si="20"/>
        <v>2168684</v>
      </c>
      <c r="P75" s="34">
        <f t="shared" si="16"/>
        <v>1560264.75</v>
      </c>
      <c r="Q75" s="33">
        <f t="shared" si="21"/>
        <v>779861</v>
      </c>
      <c r="R75" s="34">
        <f t="shared" si="17"/>
        <v>2838379</v>
      </c>
      <c r="S75" s="35">
        <f t="shared" si="18"/>
        <v>0.49982607118439354</v>
      </c>
      <c r="T75" s="35">
        <f t="shared" si="19"/>
        <v>0.27475576728830081</v>
      </c>
    </row>
    <row r="76" spans="1:20" ht="31.2" x14ac:dyDescent="0.2">
      <c r="A76" s="20" t="s">
        <v>148</v>
      </c>
      <c r="B76" s="17" t="s">
        <v>149</v>
      </c>
      <c r="C76" s="18">
        <v>600000</v>
      </c>
      <c r="D76" s="31">
        <v>600000</v>
      </c>
      <c r="E76" s="32">
        <v>0</v>
      </c>
      <c r="F76" s="31"/>
      <c r="G76" s="35">
        <f t="shared" si="11"/>
        <v>0</v>
      </c>
      <c r="H76" s="35" t="e">
        <f t="shared" si="12"/>
        <v>#DIV/0!</v>
      </c>
      <c r="I76" s="32">
        <v>350000</v>
      </c>
      <c r="J76" s="31">
        <f t="shared" si="13"/>
        <v>262500</v>
      </c>
      <c r="K76" s="33">
        <v>0</v>
      </c>
      <c r="L76" s="34">
        <v>19523</v>
      </c>
      <c r="M76" s="35">
        <f t="shared" si="14"/>
        <v>0</v>
      </c>
      <c r="N76" s="35">
        <f t="shared" si="15"/>
        <v>0</v>
      </c>
      <c r="O76" s="33">
        <f t="shared" si="20"/>
        <v>950000</v>
      </c>
      <c r="P76" s="34">
        <f t="shared" si="16"/>
        <v>862500</v>
      </c>
      <c r="Q76" s="33">
        <f t="shared" si="21"/>
        <v>0</v>
      </c>
      <c r="R76" s="34">
        <f t="shared" si="17"/>
        <v>19523</v>
      </c>
      <c r="S76" s="35">
        <f t="shared" si="18"/>
        <v>0</v>
      </c>
      <c r="T76" s="35">
        <f t="shared" si="19"/>
        <v>0</v>
      </c>
    </row>
    <row r="77" spans="1:20" ht="31.2" x14ac:dyDescent="0.2">
      <c r="A77" s="21" t="s">
        <v>150</v>
      </c>
      <c r="B77" s="22" t="s">
        <v>151</v>
      </c>
      <c r="C77" s="18">
        <v>430000</v>
      </c>
      <c r="D77" s="31">
        <v>377000</v>
      </c>
      <c r="E77" s="32">
        <v>345619.25</v>
      </c>
      <c r="F77" s="31">
        <v>160075</v>
      </c>
      <c r="G77" s="35">
        <f t="shared" si="11"/>
        <v>0.91676193633952252</v>
      </c>
      <c r="H77" s="35">
        <f t="shared" si="12"/>
        <v>2.1591082305169453</v>
      </c>
      <c r="I77" s="32">
        <v>0</v>
      </c>
      <c r="J77" s="31">
        <f t="shared" si="13"/>
        <v>0</v>
      </c>
      <c r="K77" s="33">
        <v>0</v>
      </c>
      <c r="L77" s="34"/>
      <c r="M77" s="35" t="e">
        <f t="shared" si="14"/>
        <v>#DIV/0!</v>
      </c>
      <c r="N77" s="35" t="e">
        <f t="shared" si="15"/>
        <v>#DIV/0!</v>
      </c>
      <c r="O77" s="33">
        <f t="shared" si="20"/>
        <v>430000</v>
      </c>
      <c r="P77" s="34">
        <f t="shared" si="16"/>
        <v>377000</v>
      </c>
      <c r="Q77" s="33">
        <f t="shared" si="21"/>
        <v>345619.25</v>
      </c>
      <c r="R77" s="34">
        <f t="shared" si="17"/>
        <v>160075</v>
      </c>
      <c r="S77" s="35">
        <f t="shared" si="18"/>
        <v>0.91676193633952252</v>
      </c>
      <c r="T77" s="35">
        <f t="shared" si="19"/>
        <v>2.1591082305169453</v>
      </c>
    </row>
    <row r="78" spans="1:20" ht="31.2" x14ac:dyDescent="0.2">
      <c r="A78" s="21" t="s">
        <v>152</v>
      </c>
      <c r="B78" s="22" t="s">
        <v>153</v>
      </c>
      <c r="C78" s="18">
        <v>0</v>
      </c>
      <c r="D78" s="31"/>
      <c r="E78" s="32">
        <v>0</v>
      </c>
      <c r="F78" s="31"/>
      <c r="G78" s="35" t="e">
        <f t="shared" si="11"/>
        <v>#DIV/0!</v>
      </c>
      <c r="H78" s="35" t="e">
        <f t="shared" si="12"/>
        <v>#DIV/0!</v>
      </c>
      <c r="I78" s="32">
        <v>3477423</v>
      </c>
      <c r="J78" s="31">
        <f t="shared" si="13"/>
        <v>2608067.25</v>
      </c>
      <c r="K78" s="33">
        <v>1302466.04</v>
      </c>
      <c r="L78" s="34">
        <v>78258</v>
      </c>
      <c r="M78" s="35">
        <f t="shared" si="14"/>
        <v>0.49939894763066406</v>
      </c>
      <c r="N78" s="35">
        <f t="shared" si="15"/>
        <v>16.643231874057605</v>
      </c>
      <c r="O78" s="33">
        <f t="shared" si="20"/>
        <v>3477423</v>
      </c>
      <c r="P78" s="34">
        <f t="shared" si="16"/>
        <v>2608067.25</v>
      </c>
      <c r="Q78" s="33">
        <f t="shared" si="21"/>
        <v>1302466.04</v>
      </c>
      <c r="R78" s="34">
        <f t="shared" si="17"/>
        <v>78258</v>
      </c>
      <c r="S78" s="35">
        <f t="shared" si="18"/>
        <v>0.49939894763066406</v>
      </c>
      <c r="T78" s="35">
        <f t="shared" si="19"/>
        <v>16.643231874057605</v>
      </c>
    </row>
    <row r="79" spans="1:20" ht="46.8" x14ac:dyDescent="0.2">
      <c r="A79" s="21" t="s">
        <v>154</v>
      </c>
      <c r="B79" s="22" t="s">
        <v>155</v>
      </c>
      <c r="C79" s="18">
        <v>16905100</v>
      </c>
      <c r="D79" s="31">
        <v>16718200</v>
      </c>
      <c r="E79" s="32">
        <v>7867907.1200000001</v>
      </c>
      <c r="F79" s="31">
        <v>5791435</v>
      </c>
      <c r="G79" s="35">
        <f t="shared" si="11"/>
        <v>0.47061927240970919</v>
      </c>
      <c r="H79" s="35">
        <f t="shared" si="12"/>
        <v>1.3585419019638483</v>
      </c>
      <c r="I79" s="32">
        <v>400000</v>
      </c>
      <c r="J79" s="31">
        <f t="shared" si="13"/>
        <v>300000</v>
      </c>
      <c r="K79" s="33">
        <v>0</v>
      </c>
      <c r="L79" s="34">
        <v>439878</v>
      </c>
      <c r="M79" s="35">
        <f t="shared" si="14"/>
        <v>0</v>
      </c>
      <c r="N79" s="35">
        <f t="shared" si="15"/>
        <v>0</v>
      </c>
      <c r="O79" s="33">
        <f t="shared" si="20"/>
        <v>17305100</v>
      </c>
      <c r="P79" s="34">
        <f t="shared" si="16"/>
        <v>17018200</v>
      </c>
      <c r="Q79" s="33">
        <f t="shared" si="21"/>
        <v>7867907.1200000001</v>
      </c>
      <c r="R79" s="34">
        <f t="shared" si="17"/>
        <v>6231313</v>
      </c>
      <c r="S79" s="35">
        <f t="shared" si="18"/>
        <v>0.4623231082018075</v>
      </c>
      <c r="T79" s="35">
        <f t="shared" si="19"/>
        <v>1.2626403327837969</v>
      </c>
    </row>
    <row r="80" spans="1:20" ht="46.8" x14ac:dyDescent="0.2">
      <c r="A80" s="21" t="s">
        <v>156</v>
      </c>
      <c r="B80" s="22" t="s">
        <v>157</v>
      </c>
      <c r="C80" s="18">
        <v>0</v>
      </c>
      <c r="D80" s="31"/>
      <c r="E80" s="32">
        <v>0</v>
      </c>
      <c r="F80" s="31"/>
      <c r="G80" s="35" t="e">
        <f t="shared" si="11"/>
        <v>#DIV/0!</v>
      </c>
      <c r="H80" s="35" t="e">
        <f t="shared" si="12"/>
        <v>#DIV/0!</v>
      </c>
      <c r="I80" s="32">
        <v>794730</v>
      </c>
      <c r="J80" s="31">
        <f t="shared" si="13"/>
        <v>596047.5</v>
      </c>
      <c r="K80" s="33">
        <v>0</v>
      </c>
      <c r="L80" s="34">
        <v>8000000</v>
      </c>
      <c r="M80" s="35">
        <f t="shared" si="14"/>
        <v>0</v>
      </c>
      <c r="N80" s="35">
        <f t="shared" si="15"/>
        <v>0</v>
      </c>
      <c r="O80" s="33">
        <f t="shared" si="20"/>
        <v>794730</v>
      </c>
      <c r="P80" s="34">
        <f t="shared" si="16"/>
        <v>596047.5</v>
      </c>
      <c r="Q80" s="33">
        <f t="shared" si="21"/>
        <v>0</v>
      </c>
      <c r="R80" s="34">
        <f t="shared" si="17"/>
        <v>8000000</v>
      </c>
      <c r="S80" s="35">
        <f t="shared" si="18"/>
        <v>0</v>
      </c>
      <c r="T80" s="35">
        <f t="shared" si="19"/>
        <v>0</v>
      </c>
    </row>
    <row r="81" spans="1:20" ht="62.4" x14ac:dyDescent="0.2">
      <c r="A81" s="21" t="s">
        <v>158</v>
      </c>
      <c r="B81" s="22" t="s">
        <v>159</v>
      </c>
      <c r="C81" s="18">
        <v>2000000</v>
      </c>
      <c r="D81" s="31"/>
      <c r="E81" s="32">
        <v>0</v>
      </c>
      <c r="F81" s="31">
        <v>2000000</v>
      </c>
      <c r="G81" s="35" t="e">
        <f t="shared" si="11"/>
        <v>#DIV/0!</v>
      </c>
      <c r="H81" s="35">
        <f t="shared" si="12"/>
        <v>0</v>
      </c>
      <c r="I81" s="32">
        <v>0</v>
      </c>
      <c r="J81" s="31">
        <f t="shared" si="13"/>
        <v>0</v>
      </c>
      <c r="K81" s="33">
        <v>0</v>
      </c>
      <c r="L81" s="34">
        <v>678534</v>
      </c>
      <c r="M81" s="35" t="e">
        <f t="shared" si="14"/>
        <v>#DIV/0!</v>
      </c>
      <c r="N81" s="35">
        <f t="shared" si="15"/>
        <v>0</v>
      </c>
      <c r="O81" s="33">
        <f t="shared" si="20"/>
        <v>2000000</v>
      </c>
      <c r="P81" s="34">
        <f t="shared" si="16"/>
        <v>0</v>
      </c>
      <c r="Q81" s="33">
        <f t="shared" si="21"/>
        <v>0</v>
      </c>
      <c r="R81" s="34">
        <f t="shared" si="17"/>
        <v>2678534</v>
      </c>
      <c r="S81" s="35" t="e">
        <f t="shared" si="18"/>
        <v>#DIV/0!</v>
      </c>
      <c r="T81" s="35">
        <f t="shared" si="19"/>
        <v>0</v>
      </c>
    </row>
    <row r="82" spans="1:20" ht="31.2" x14ac:dyDescent="0.2">
      <c r="A82" s="21" t="s">
        <v>160</v>
      </c>
      <c r="B82" s="22" t="s">
        <v>161</v>
      </c>
      <c r="C82" s="18">
        <v>85000</v>
      </c>
      <c r="D82" s="31">
        <v>85000</v>
      </c>
      <c r="E82" s="32">
        <v>0</v>
      </c>
      <c r="F82" s="31"/>
      <c r="G82" s="35">
        <f t="shared" si="11"/>
        <v>0</v>
      </c>
      <c r="H82" s="35" t="e">
        <f t="shared" si="12"/>
        <v>#DIV/0!</v>
      </c>
      <c r="I82" s="32">
        <v>100</v>
      </c>
      <c r="J82" s="31">
        <f t="shared" si="13"/>
        <v>75</v>
      </c>
      <c r="K82" s="33">
        <v>100</v>
      </c>
      <c r="L82" s="34"/>
      <c r="M82" s="35">
        <f t="shared" si="14"/>
        <v>1.3333333333333333</v>
      </c>
      <c r="N82" s="35" t="e">
        <f t="shared" si="15"/>
        <v>#DIV/0!</v>
      </c>
      <c r="O82" s="33">
        <f t="shared" si="20"/>
        <v>85100</v>
      </c>
      <c r="P82" s="34">
        <f t="shared" si="16"/>
        <v>85075</v>
      </c>
      <c r="Q82" s="33">
        <f t="shared" si="21"/>
        <v>100</v>
      </c>
      <c r="R82" s="34">
        <f t="shared" si="17"/>
        <v>0</v>
      </c>
      <c r="S82" s="35">
        <f t="shared" si="18"/>
        <v>1.1754334410813989E-3</v>
      </c>
      <c r="T82" s="35" t="e">
        <f t="shared" si="19"/>
        <v>#DIV/0!</v>
      </c>
    </row>
    <row r="83" spans="1:20" x14ac:dyDescent="0.2">
      <c r="A83" s="20" t="s">
        <v>162</v>
      </c>
      <c r="B83" s="17" t="s">
        <v>163</v>
      </c>
      <c r="C83" s="18">
        <v>20000</v>
      </c>
      <c r="D83" s="31">
        <v>11700</v>
      </c>
      <c r="E83" s="32">
        <v>4967.57</v>
      </c>
      <c r="F83" s="31">
        <v>3233</v>
      </c>
      <c r="G83" s="35">
        <f t="shared" si="11"/>
        <v>0.42457863247863248</v>
      </c>
      <c r="H83" s="35">
        <f t="shared" si="12"/>
        <v>1.5365202598206</v>
      </c>
      <c r="I83" s="32">
        <v>0</v>
      </c>
      <c r="J83" s="31">
        <f t="shared" si="13"/>
        <v>0</v>
      </c>
      <c r="K83" s="33">
        <v>0</v>
      </c>
      <c r="L83" s="34"/>
      <c r="M83" s="35" t="e">
        <f t="shared" si="14"/>
        <v>#DIV/0!</v>
      </c>
      <c r="N83" s="35" t="e">
        <f t="shared" si="15"/>
        <v>#DIV/0!</v>
      </c>
      <c r="O83" s="33">
        <f t="shared" si="20"/>
        <v>20000</v>
      </c>
      <c r="P83" s="34">
        <f t="shared" si="16"/>
        <v>11700</v>
      </c>
      <c r="Q83" s="33">
        <f t="shared" si="21"/>
        <v>4967.57</v>
      </c>
      <c r="R83" s="34">
        <f t="shared" si="17"/>
        <v>3233</v>
      </c>
      <c r="S83" s="35">
        <f t="shared" si="18"/>
        <v>0.42457863247863248</v>
      </c>
      <c r="T83" s="35">
        <f t="shared" si="19"/>
        <v>1.5365202598206</v>
      </c>
    </row>
    <row r="84" spans="1:20" ht="78" x14ac:dyDescent="0.2">
      <c r="A84" s="20" t="s">
        <v>164</v>
      </c>
      <c r="B84" s="17" t="s">
        <v>165</v>
      </c>
      <c r="C84" s="18">
        <v>0</v>
      </c>
      <c r="D84" s="31"/>
      <c r="E84" s="32">
        <v>0</v>
      </c>
      <c r="F84" s="31"/>
      <c r="G84" s="35" t="e">
        <f t="shared" si="11"/>
        <v>#DIV/0!</v>
      </c>
      <c r="H84" s="35" t="e">
        <f t="shared" si="12"/>
        <v>#DIV/0!</v>
      </c>
      <c r="I84" s="32">
        <v>68869</v>
      </c>
      <c r="J84" s="31">
        <f t="shared" si="13"/>
        <v>51651.75</v>
      </c>
      <c r="K84" s="33">
        <v>55741.73</v>
      </c>
      <c r="L84" s="34">
        <v>71353</v>
      </c>
      <c r="M84" s="35">
        <f t="shared" si="14"/>
        <v>1.0791837643448674</v>
      </c>
      <c r="N84" s="35">
        <f t="shared" si="15"/>
        <v>0.78121074096393994</v>
      </c>
      <c r="O84" s="33">
        <f t="shared" si="20"/>
        <v>68869</v>
      </c>
      <c r="P84" s="34">
        <f t="shared" si="16"/>
        <v>51651.75</v>
      </c>
      <c r="Q84" s="33">
        <f t="shared" si="21"/>
        <v>55741.73</v>
      </c>
      <c r="R84" s="34">
        <f t="shared" si="17"/>
        <v>71353</v>
      </c>
      <c r="S84" s="35">
        <f t="shared" si="18"/>
        <v>1.0791837643448674</v>
      </c>
      <c r="T84" s="35">
        <f t="shared" si="19"/>
        <v>0.78121074096393994</v>
      </c>
    </row>
    <row r="85" spans="1:20" ht="31.2" x14ac:dyDescent="0.2">
      <c r="A85" s="20" t="s">
        <v>166</v>
      </c>
      <c r="B85" s="17" t="s">
        <v>167</v>
      </c>
      <c r="C85" s="18">
        <v>0</v>
      </c>
      <c r="D85" s="31"/>
      <c r="E85" s="32">
        <v>0</v>
      </c>
      <c r="F85" s="31"/>
      <c r="G85" s="35" t="e">
        <f t="shared" si="11"/>
        <v>#DIV/0!</v>
      </c>
      <c r="H85" s="35" t="e">
        <f t="shared" si="12"/>
        <v>#DIV/0!</v>
      </c>
      <c r="I85" s="32">
        <v>7152047</v>
      </c>
      <c r="J85" s="31">
        <f t="shared" si="13"/>
        <v>5364035.25</v>
      </c>
      <c r="K85" s="33">
        <v>5310007.6900000004</v>
      </c>
      <c r="L85" s="34">
        <v>3618449</v>
      </c>
      <c r="M85" s="35">
        <f t="shared" si="14"/>
        <v>0.98992781413955111</v>
      </c>
      <c r="N85" s="35">
        <f t="shared" si="15"/>
        <v>1.4674817000322515</v>
      </c>
      <c r="O85" s="33">
        <f t="shared" si="20"/>
        <v>7152047</v>
      </c>
      <c r="P85" s="34">
        <f t="shared" si="16"/>
        <v>5364035.25</v>
      </c>
      <c r="Q85" s="33">
        <f t="shared" si="21"/>
        <v>5310007.6900000004</v>
      </c>
      <c r="R85" s="34">
        <f t="shared" si="17"/>
        <v>3618449</v>
      </c>
      <c r="S85" s="35">
        <f t="shared" si="18"/>
        <v>0.98992781413955111</v>
      </c>
      <c r="T85" s="35">
        <f t="shared" si="19"/>
        <v>1.4674817000322515</v>
      </c>
    </row>
    <row r="86" spans="1:20" ht="31.2" x14ac:dyDescent="0.2">
      <c r="A86" s="20" t="s">
        <v>168</v>
      </c>
      <c r="B86" s="17" t="s">
        <v>169</v>
      </c>
      <c r="C86" s="18">
        <v>90000</v>
      </c>
      <c r="D86" s="31">
        <v>45000</v>
      </c>
      <c r="E86" s="32">
        <v>45000</v>
      </c>
      <c r="F86" s="31">
        <v>20000</v>
      </c>
      <c r="G86" s="35">
        <f t="shared" si="11"/>
        <v>1</v>
      </c>
      <c r="H86" s="35">
        <f t="shared" si="12"/>
        <v>2.25</v>
      </c>
      <c r="I86" s="32">
        <v>0</v>
      </c>
      <c r="J86" s="31">
        <f t="shared" si="13"/>
        <v>0</v>
      </c>
      <c r="K86" s="33">
        <v>0</v>
      </c>
      <c r="L86" s="34"/>
      <c r="M86" s="35" t="e">
        <f t="shared" si="14"/>
        <v>#DIV/0!</v>
      </c>
      <c r="N86" s="35" t="e">
        <f t="shared" si="15"/>
        <v>#DIV/0!</v>
      </c>
      <c r="O86" s="33">
        <f t="shared" si="20"/>
        <v>90000</v>
      </c>
      <c r="P86" s="34">
        <f t="shared" si="16"/>
        <v>45000</v>
      </c>
      <c r="Q86" s="33">
        <f t="shared" si="21"/>
        <v>45000</v>
      </c>
      <c r="R86" s="34">
        <f t="shared" si="17"/>
        <v>20000</v>
      </c>
      <c r="S86" s="35">
        <f t="shared" si="18"/>
        <v>1</v>
      </c>
      <c r="T86" s="35">
        <f t="shared" si="19"/>
        <v>2.25</v>
      </c>
    </row>
    <row r="87" spans="1:20" ht="31.2" x14ac:dyDescent="0.2">
      <c r="A87" s="21" t="s">
        <v>170</v>
      </c>
      <c r="B87" s="22" t="s">
        <v>171</v>
      </c>
      <c r="C87" s="18">
        <v>1160000</v>
      </c>
      <c r="D87" s="31">
        <v>1047600</v>
      </c>
      <c r="E87" s="32">
        <v>1032732.4</v>
      </c>
      <c r="F87" s="31">
        <v>1661793</v>
      </c>
      <c r="G87" s="35">
        <f t="shared" si="11"/>
        <v>0.98580794196258115</v>
      </c>
      <c r="H87" s="35">
        <f t="shared" si="12"/>
        <v>0.62145670369293893</v>
      </c>
      <c r="I87" s="32">
        <v>0</v>
      </c>
      <c r="J87" s="31">
        <f t="shared" si="13"/>
        <v>0</v>
      </c>
      <c r="K87" s="33">
        <v>0</v>
      </c>
      <c r="L87" s="34"/>
      <c r="M87" s="35" t="e">
        <f t="shared" si="14"/>
        <v>#DIV/0!</v>
      </c>
      <c r="N87" s="35" t="e">
        <f t="shared" si="15"/>
        <v>#DIV/0!</v>
      </c>
      <c r="O87" s="33">
        <f t="shared" si="20"/>
        <v>1160000</v>
      </c>
      <c r="P87" s="34">
        <f t="shared" si="16"/>
        <v>1047600</v>
      </c>
      <c r="Q87" s="33">
        <f t="shared" si="21"/>
        <v>1032732.4</v>
      </c>
      <c r="R87" s="34">
        <f t="shared" si="17"/>
        <v>1661793</v>
      </c>
      <c r="S87" s="35">
        <f t="shared" si="18"/>
        <v>0.98580794196258115</v>
      </c>
      <c r="T87" s="35">
        <f t="shared" si="19"/>
        <v>0.62145670369293893</v>
      </c>
    </row>
    <row r="88" spans="1:20" x14ac:dyDescent="0.2">
      <c r="A88" s="16" t="s">
        <v>172</v>
      </c>
      <c r="B88" s="17" t="s">
        <v>173</v>
      </c>
      <c r="C88" s="18">
        <v>1135400</v>
      </c>
      <c r="D88" s="31">
        <v>930500</v>
      </c>
      <c r="E88" s="32">
        <v>789399.55</v>
      </c>
      <c r="F88" s="31">
        <v>954203</v>
      </c>
      <c r="G88" s="35">
        <f t="shared" si="11"/>
        <v>0.84836061257388506</v>
      </c>
      <c r="H88" s="35">
        <f t="shared" si="12"/>
        <v>0.82728680375140307</v>
      </c>
      <c r="I88" s="32">
        <v>713200</v>
      </c>
      <c r="J88" s="31">
        <f t="shared" si="13"/>
        <v>534900</v>
      </c>
      <c r="K88" s="33">
        <v>99126</v>
      </c>
      <c r="L88" s="34"/>
      <c r="M88" s="35">
        <f t="shared" si="14"/>
        <v>0.18531688166012339</v>
      </c>
      <c r="N88" s="35" t="e">
        <f t="shared" si="15"/>
        <v>#DIV/0!</v>
      </c>
      <c r="O88" s="33">
        <f t="shared" si="20"/>
        <v>1848600</v>
      </c>
      <c r="P88" s="34">
        <f t="shared" si="16"/>
        <v>1465400</v>
      </c>
      <c r="Q88" s="33">
        <f t="shared" si="21"/>
        <v>888525.55</v>
      </c>
      <c r="R88" s="34">
        <f t="shared" si="17"/>
        <v>954203</v>
      </c>
      <c r="S88" s="35">
        <f t="shared" si="18"/>
        <v>0.60633652927528325</v>
      </c>
      <c r="T88" s="35">
        <f t="shared" si="19"/>
        <v>0.9311703589278173</v>
      </c>
    </row>
    <row r="89" spans="1:20" ht="46.8" x14ac:dyDescent="0.2">
      <c r="A89" s="20" t="s">
        <v>174</v>
      </c>
      <c r="B89" s="17" t="s">
        <v>175</v>
      </c>
      <c r="C89" s="18">
        <v>120000</v>
      </c>
      <c r="D89" s="31"/>
      <c r="E89" s="32">
        <v>0</v>
      </c>
      <c r="F89" s="31">
        <v>106985</v>
      </c>
      <c r="G89" s="35" t="e">
        <f t="shared" si="11"/>
        <v>#DIV/0!</v>
      </c>
      <c r="H89" s="35">
        <f t="shared" si="12"/>
        <v>0</v>
      </c>
      <c r="I89" s="32">
        <v>0</v>
      </c>
      <c r="J89" s="31">
        <f t="shared" si="13"/>
        <v>0</v>
      </c>
      <c r="K89" s="33">
        <v>0</v>
      </c>
      <c r="L89" s="34"/>
      <c r="M89" s="35" t="e">
        <f t="shared" si="14"/>
        <v>#DIV/0!</v>
      </c>
      <c r="N89" s="35" t="e">
        <f t="shared" si="15"/>
        <v>#DIV/0!</v>
      </c>
      <c r="O89" s="33">
        <f t="shared" si="20"/>
        <v>120000</v>
      </c>
      <c r="P89" s="34">
        <f t="shared" si="16"/>
        <v>0</v>
      </c>
      <c r="Q89" s="33">
        <f t="shared" si="21"/>
        <v>0</v>
      </c>
      <c r="R89" s="34">
        <f t="shared" si="17"/>
        <v>106985</v>
      </c>
      <c r="S89" s="35" t="e">
        <f t="shared" si="18"/>
        <v>#DIV/0!</v>
      </c>
      <c r="T89" s="35">
        <f t="shared" si="19"/>
        <v>0</v>
      </c>
    </row>
    <row r="90" spans="1:20" ht="31.2" x14ac:dyDescent="0.2">
      <c r="A90" s="20" t="s">
        <v>176</v>
      </c>
      <c r="B90" s="17" t="s">
        <v>177</v>
      </c>
      <c r="C90" s="18">
        <v>80000</v>
      </c>
      <c r="D90" s="31">
        <v>44000</v>
      </c>
      <c r="E90" s="32">
        <v>37900</v>
      </c>
      <c r="F90" s="31">
        <f>25500+324068</f>
        <v>349568</v>
      </c>
      <c r="G90" s="35">
        <f t="shared" si="11"/>
        <v>0.86136363636363633</v>
      </c>
      <c r="H90" s="35">
        <f t="shared" si="12"/>
        <v>0.10841953496887587</v>
      </c>
      <c r="I90" s="32">
        <v>0</v>
      </c>
      <c r="J90" s="31">
        <f t="shared" si="13"/>
        <v>0</v>
      </c>
      <c r="K90" s="33">
        <v>0</v>
      </c>
      <c r="L90" s="34"/>
      <c r="M90" s="35" t="e">
        <f t="shared" si="14"/>
        <v>#DIV/0!</v>
      </c>
      <c r="N90" s="35" t="e">
        <f t="shared" si="15"/>
        <v>#DIV/0!</v>
      </c>
      <c r="O90" s="33">
        <f t="shared" si="20"/>
        <v>80000</v>
      </c>
      <c r="P90" s="34">
        <f t="shared" si="16"/>
        <v>44000</v>
      </c>
      <c r="Q90" s="33">
        <f t="shared" si="21"/>
        <v>37900</v>
      </c>
      <c r="R90" s="34">
        <f t="shared" si="17"/>
        <v>349568</v>
      </c>
      <c r="S90" s="35">
        <f t="shared" si="18"/>
        <v>0.86136363636363633</v>
      </c>
      <c r="T90" s="35">
        <f t="shared" si="19"/>
        <v>0.10841953496887587</v>
      </c>
    </row>
    <row r="91" spans="1:20" ht="31.2" x14ac:dyDescent="0.2">
      <c r="A91" s="20" t="s">
        <v>178</v>
      </c>
      <c r="B91" s="17" t="s">
        <v>179</v>
      </c>
      <c r="C91" s="18">
        <v>195000</v>
      </c>
      <c r="D91" s="31">
        <v>146100</v>
      </c>
      <c r="E91" s="32">
        <v>146099.54999999999</v>
      </c>
      <c r="F91" s="31">
        <v>74250</v>
      </c>
      <c r="G91" s="35">
        <f t="shared" si="11"/>
        <v>0.99999691991786444</v>
      </c>
      <c r="H91" s="35">
        <f t="shared" si="12"/>
        <v>1.9676707070707069</v>
      </c>
      <c r="I91" s="32">
        <v>0</v>
      </c>
      <c r="J91" s="31">
        <f t="shared" si="13"/>
        <v>0</v>
      </c>
      <c r="K91" s="33">
        <v>0</v>
      </c>
      <c r="L91" s="34"/>
      <c r="M91" s="35" t="e">
        <f t="shared" si="14"/>
        <v>#DIV/0!</v>
      </c>
      <c r="N91" s="35" t="e">
        <f t="shared" si="15"/>
        <v>#DIV/0!</v>
      </c>
      <c r="O91" s="33">
        <f t="shared" si="20"/>
        <v>195000</v>
      </c>
      <c r="P91" s="34">
        <f t="shared" si="16"/>
        <v>146100</v>
      </c>
      <c r="Q91" s="33">
        <f t="shared" si="21"/>
        <v>146099.54999999999</v>
      </c>
      <c r="R91" s="34">
        <f t="shared" si="17"/>
        <v>74250</v>
      </c>
      <c r="S91" s="35">
        <f t="shared" si="18"/>
        <v>0.99999691991786444</v>
      </c>
      <c r="T91" s="35">
        <f t="shared" si="19"/>
        <v>1.9676707070707069</v>
      </c>
    </row>
    <row r="92" spans="1:20" ht="31.2" x14ac:dyDescent="0.2">
      <c r="A92" s="20" t="s">
        <v>180</v>
      </c>
      <c r="B92" s="17" t="s">
        <v>181</v>
      </c>
      <c r="C92" s="18">
        <v>0</v>
      </c>
      <c r="D92" s="31"/>
      <c r="E92" s="32">
        <v>0</v>
      </c>
      <c r="F92" s="31"/>
      <c r="G92" s="35" t="e">
        <f t="shared" si="11"/>
        <v>#DIV/0!</v>
      </c>
      <c r="H92" s="35" t="e">
        <f t="shared" si="12"/>
        <v>#DIV/0!</v>
      </c>
      <c r="I92" s="32">
        <v>713200</v>
      </c>
      <c r="J92" s="31">
        <f t="shared" si="13"/>
        <v>534900</v>
      </c>
      <c r="K92" s="33">
        <v>99126</v>
      </c>
      <c r="L92" s="34"/>
      <c r="M92" s="35">
        <f t="shared" si="14"/>
        <v>0.18531688166012339</v>
      </c>
      <c r="N92" s="35" t="e">
        <f t="shared" si="15"/>
        <v>#DIV/0!</v>
      </c>
      <c r="O92" s="33">
        <f t="shared" si="20"/>
        <v>713200</v>
      </c>
      <c r="P92" s="34">
        <f t="shared" si="16"/>
        <v>534900</v>
      </c>
      <c r="Q92" s="33">
        <f t="shared" si="21"/>
        <v>99126</v>
      </c>
      <c r="R92" s="34">
        <f t="shared" si="17"/>
        <v>0</v>
      </c>
      <c r="S92" s="35">
        <f t="shared" si="18"/>
        <v>0.18531688166012339</v>
      </c>
      <c r="T92" s="35" t="e">
        <f t="shared" si="19"/>
        <v>#DIV/0!</v>
      </c>
    </row>
    <row r="93" spans="1:20" ht="31.2" x14ac:dyDescent="0.2">
      <c r="A93" s="20" t="s">
        <v>182</v>
      </c>
      <c r="B93" s="17" t="s">
        <v>183</v>
      </c>
      <c r="C93" s="18">
        <v>628100</v>
      </c>
      <c r="D93" s="31">
        <v>628100</v>
      </c>
      <c r="E93" s="32">
        <v>493100</v>
      </c>
      <c r="F93" s="31">
        <v>423400</v>
      </c>
      <c r="G93" s="35">
        <f t="shared" si="11"/>
        <v>0.78506607228148384</v>
      </c>
      <c r="H93" s="35">
        <f t="shared" si="12"/>
        <v>1.1646197449220594</v>
      </c>
      <c r="I93" s="32">
        <v>0</v>
      </c>
      <c r="J93" s="31">
        <f t="shared" si="13"/>
        <v>0</v>
      </c>
      <c r="K93" s="33">
        <v>0</v>
      </c>
      <c r="L93" s="34"/>
      <c r="M93" s="35" t="e">
        <f t="shared" si="14"/>
        <v>#DIV/0!</v>
      </c>
      <c r="N93" s="35" t="e">
        <f t="shared" si="15"/>
        <v>#DIV/0!</v>
      </c>
      <c r="O93" s="33">
        <f t="shared" si="20"/>
        <v>628100</v>
      </c>
      <c r="P93" s="34">
        <f t="shared" si="16"/>
        <v>628100</v>
      </c>
      <c r="Q93" s="33">
        <f t="shared" si="21"/>
        <v>493100</v>
      </c>
      <c r="R93" s="34">
        <f t="shared" si="17"/>
        <v>423400</v>
      </c>
      <c r="S93" s="35">
        <f t="shared" si="18"/>
        <v>0.78506607228148384</v>
      </c>
      <c r="T93" s="35">
        <f t="shared" si="19"/>
        <v>1.1646197449220594</v>
      </c>
    </row>
    <row r="94" spans="1:20" x14ac:dyDescent="0.2">
      <c r="A94" s="20" t="s">
        <v>184</v>
      </c>
      <c r="B94" s="17" t="s">
        <v>185</v>
      </c>
      <c r="C94" s="18">
        <v>0</v>
      </c>
      <c r="D94" s="31"/>
      <c r="E94" s="32">
        <v>0</v>
      </c>
      <c r="F94" s="31"/>
      <c r="G94" s="35" t="e">
        <f t="shared" si="11"/>
        <v>#DIV/0!</v>
      </c>
      <c r="H94" s="35" t="e">
        <f t="shared" si="12"/>
        <v>#DIV/0!</v>
      </c>
      <c r="I94" s="32">
        <v>0</v>
      </c>
      <c r="J94" s="31">
        <f t="shared" si="13"/>
        <v>0</v>
      </c>
      <c r="K94" s="33">
        <v>0</v>
      </c>
      <c r="L94" s="34"/>
      <c r="M94" s="35" t="e">
        <f t="shared" si="14"/>
        <v>#DIV/0!</v>
      </c>
      <c r="N94" s="35" t="e">
        <f t="shared" si="15"/>
        <v>#DIV/0!</v>
      </c>
      <c r="O94" s="33">
        <f t="shared" si="20"/>
        <v>0</v>
      </c>
      <c r="P94" s="34">
        <f t="shared" si="16"/>
        <v>0</v>
      </c>
      <c r="Q94" s="33">
        <f t="shared" si="21"/>
        <v>0</v>
      </c>
      <c r="R94" s="34">
        <f t="shared" si="17"/>
        <v>0</v>
      </c>
      <c r="S94" s="35" t="e">
        <f t="shared" si="18"/>
        <v>#DIV/0!</v>
      </c>
      <c r="T94" s="35" t="e">
        <f t="shared" si="19"/>
        <v>#DIV/0!</v>
      </c>
    </row>
    <row r="95" spans="1:20" ht="78" x14ac:dyDescent="0.2">
      <c r="A95" s="21" t="s">
        <v>186</v>
      </c>
      <c r="B95" s="22" t="s">
        <v>187</v>
      </c>
      <c r="C95" s="18">
        <v>112300</v>
      </c>
      <c r="D95" s="31">
        <v>112300</v>
      </c>
      <c r="E95" s="32">
        <v>112300</v>
      </c>
      <c r="F95" s="31"/>
      <c r="G95" s="35">
        <f t="shared" si="11"/>
        <v>1</v>
      </c>
      <c r="H95" s="35" t="e">
        <f t="shared" si="12"/>
        <v>#DIV/0!</v>
      </c>
      <c r="I95" s="32">
        <v>0</v>
      </c>
      <c r="J95" s="31">
        <f t="shared" si="13"/>
        <v>0</v>
      </c>
      <c r="K95" s="33">
        <v>0</v>
      </c>
      <c r="L95" s="34"/>
      <c r="M95" s="35" t="e">
        <f t="shared" si="14"/>
        <v>#DIV/0!</v>
      </c>
      <c r="N95" s="35" t="e">
        <f t="shared" si="15"/>
        <v>#DIV/0!</v>
      </c>
      <c r="O95" s="33">
        <f t="shared" si="20"/>
        <v>112300</v>
      </c>
      <c r="P95" s="34">
        <f t="shared" si="16"/>
        <v>112300</v>
      </c>
      <c r="Q95" s="33">
        <f t="shared" si="21"/>
        <v>112300</v>
      </c>
      <c r="R95" s="34">
        <f t="shared" si="17"/>
        <v>0</v>
      </c>
      <c r="S95" s="35">
        <f t="shared" si="18"/>
        <v>1</v>
      </c>
      <c r="T95" s="35" t="e">
        <f t="shared" si="19"/>
        <v>#DIV/0!</v>
      </c>
    </row>
    <row r="96" spans="1:20" ht="62.4" x14ac:dyDescent="0.2">
      <c r="A96" s="20" t="s">
        <v>188</v>
      </c>
      <c r="B96" s="17" t="s">
        <v>189</v>
      </c>
      <c r="C96" s="18">
        <v>0</v>
      </c>
      <c r="D96" s="31">
        <v>931440</v>
      </c>
      <c r="E96" s="32">
        <v>782200</v>
      </c>
      <c r="F96" s="31">
        <v>438000</v>
      </c>
      <c r="G96" s="35">
        <f t="shared" si="11"/>
        <v>0.83977497208623209</v>
      </c>
      <c r="H96" s="35">
        <f t="shared" si="12"/>
        <v>1.7858447488584475</v>
      </c>
      <c r="I96" s="32">
        <v>0</v>
      </c>
      <c r="J96" s="31">
        <f t="shared" si="13"/>
        <v>0</v>
      </c>
      <c r="K96" s="33">
        <v>542800</v>
      </c>
      <c r="L96" s="34">
        <v>50000</v>
      </c>
      <c r="M96" s="35" t="e">
        <f t="shared" si="14"/>
        <v>#DIV/0!</v>
      </c>
      <c r="N96" s="35">
        <f t="shared" si="15"/>
        <v>10.856</v>
      </c>
      <c r="O96" s="33">
        <f t="shared" si="20"/>
        <v>0</v>
      </c>
      <c r="P96" s="34">
        <f t="shared" si="16"/>
        <v>931440</v>
      </c>
      <c r="Q96" s="33">
        <f t="shared" si="21"/>
        <v>1325000</v>
      </c>
      <c r="R96" s="34">
        <f t="shared" si="17"/>
        <v>488000</v>
      </c>
      <c r="S96" s="35">
        <f t="shared" si="18"/>
        <v>1.4225285579318045</v>
      </c>
      <c r="T96" s="35">
        <f t="shared" si="19"/>
        <v>2.7151639344262297</v>
      </c>
    </row>
    <row r="97" spans="1:20" ht="31.2" x14ac:dyDescent="0.2">
      <c r="A97" s="20" t="s">
        <v>7</v>
      </c>
      <c r="B97" s="17" t="s">
        <v>190</v>
      </c>
      <c r="C97" s="18">
        <v>0</v>
      </c>
      <c r="D97" s="31"/>
      <c r="E97" s="32">
        <v>0</v>
      </c>
      <c r="F97" s="31"/>
      <c r="G97" s="35" t="e">
        <f t="shared" si="11"/>
        <v>#DIV/0!</v>
      </c>
      <c r="H97" s="35" t="e">
        <f t="shared" si="12"/>
        <v>#DIV/0!</v>
      </c>
      <c r="I97" s="32">
        <v>0</v>
      </c>
      <c r="J97" s="31">
        <f t="shared" si="13"/>
        <v>0</v>
      </c>
      <c r="K97" s="33">
        <v>0</v>
      </c>
      <c r="L97" s="34"/>
      <c r="M97" s="35" t="e">
        <f t="shared" si="14"/>
        <v>#DIV/0!</v>
      </c>
      <c r="N97" s="35" t="e">
        <f t="shared" si="15"/>
        <v>#DIV/0!</v>
      </c>
      <c r="O97" s="33">
        <f t="shared" si="20"/>
        <v>0</v>
      </c>
      <c r="P97" s="34">
        <f t="shared" si="16"/>
        <v>0</v>
      </c>
      <c r="Q97" s="33">
        <f t="shared" si="21"/>
        <v>0</v>
      </c>
      <c r="R97" s="34">
        <f t="shared" si="17"/>
        <v>0</v>
      </c>
      <c r="S97" s="35" t="e">
        <f t="shared" si="18"/>
        <v>#DIV/0!</v>
      </c>
      <c r="T97" s="35" t="e">
        <f t="shared" si="19"/>
        <v>#DIV/0!</v>
      </c>
    </row>
    <row r="98" spans="1:20" ht="109.2" x14ac:dyDescent="0.2">
      <c r="A98" s="20" t="s">
        <v>8</v>
      </c>
      <c r="B98" s="17" t="s">
        <v>191</v>
      </c>
      <c r="C98" s="18">
        <v>0</v>
      </c>
      <c r="D98" s="31">
        <v>8600000</v>
      </c>
      <c r="E98" s="32">
        <v>8600000</v>
      </c>
      <c r="F98" s="31"/>
      <c r="G98" s="35">
        <f t="shared" si="11"/>
        <v>1</v>
      </c>
      <c r="H98" s="35" t="e">
        <f t="shared" si="12"/>
        <v>#DIV/0!</v>
      </c>
      <c r="I98" s="32">
        <v>0</v>
      </c>
      <c r="J98" s="31">
        <f t="shared" si="13"/>
        <v>0</v>
      </c>
      <c r="K98" s="33">
        <v>0</v>
      </c>
      <c r="L98" s="34"/>
      <c r="M98" s="35" t="e">
        <f t="shared" si="14"/>
        <v>#DIV/0!</v>
      </c>
      <c r="N98" s="35" t="e">
        <f t="shared" si="15"/>
        <v>#DIV/0!</v>
      </c>
      <c r="O98" s="33">
        <f t="shared" si="20"/>
        <v>0</v>
      </c>
      <c r="P98" s="34">
        <f t="shared" si="16"/>
        <v>8600000</v>
      </c>
      <c r="Q98" s="33">
        <f t="shared" si="21"/>
        <v>8600000</v>
      </c>
      <c r="R98" s="34">
        <f t="shared" si="17"/>
        <v>0</v>
      </c>
      <c r="S98" s="35">
        <f t="shared" si="18"/>
        <v>1</v>
      </c>
      <c r="T98" s="35" t="e">
        <f t="shared" si="19"/>
        <v>#DIV/0!</v>
      </c>
    </row>
    <row r="99" spans="1:20" ht="31.2" x14ac:dyDescent="0.2">
      <c r="A99" s="20" t="s">
        <v>192</v>
      </c>
      <c r="B99" s="17" t="s">
        <v>193</v>
      </c>
      <c r="C99" s="18">
        <v>0</v>
      </c>
      <c r="D99" s="31"/>
      <c r="E99" s="32">
        <v>0</v>
      </c>
      <c r="F99" s="31"/>
      <c r="G99" s="35" t="e">
        <f t="shared" si="11"/>
        <v>#DIV/0!</v>
      </c>
      <c r="H99" s="35" t="e">
        <f t="shared" si="12"/>
        <v>#DIV/0!</v>
      </c>
      <c r="I99" s="32">
        <v>0</v>
      </c>
      <c r="J99" s="31">
        <f t="shared" si="13"/>
        <v>0</v>
      </c>
      <c r="K99" s="33">
        <v>0</v>
      </c>
      <c r="L99" s="34">
        <v>180000</v>
      </c>
      <c r="M99" s="35" t="e">
        <f t="shared" si="14"/>
        <v>#DIV/0!</v>
      </c>
      <c r="N99" s="35">
        <f t="shared" si="15"/>
        <v>0</v>
      </c>
      <c r="O99" s="33">
        <f t="shared" si="20"/>
        <v>0</v>
      </c>
      <c r="P99" s="34">
        <f t="shared" si="16"/>
        <v>0</v>
      </c>
      <c r="Q99" s="33">
        <f t="shared" si="21"/>
        <v>0</v>
      </c>
      <c r="R99" s="34">
        <f t="shared" si="17"/>
        <v>180000</v>
      </c>
      <c r="S99" s="35" t="e">
        <f t="shared" si="18"/>
        <v>#DIV/0!</v>
      </c>
      <c r="T99" s="35">
        <f t="shared" si="19"/>
        <v>0</v>
      </c>
    </row>
    <row r="100" spans="1:20" x14ac:dyDescent="0.2">
      <c r="A100" s="20" t="s">
        <v>9</v>
      </c>
      <c r="B100" s="17" t="s">
        <v>194</v>
      </c>
      <c r="C100" s="18">
        <v>0</v>
      </c>
      <c r="D100" s="31">
        <v>295800</v>
      </c>
      <c r="E100" s="32">
        <v>295800</v>
      </c>
      <c r="F100" s="31">
        <v>541284</v>
      </c>
      <c r="G100" s="35">
        <f t="shared" si="11"/>
        <v>1</v>
      </c>
      <c r="H100" s="35">
        <f t="shared" si="12"/>
        <v>0.54647837364488883</v>
      </c>
      <c r="I100" s="32">
        <v>0</v>
      </c>
      <c r="J100" s="31">
        <f t="shared" si="13"/>
        <v>0</v>
      </c>
      <c r="K100" s="33">
        <v>0</v>
      </c>
      <c r="L100" s="34">
        <v>320000</v>
      </c>
      <c r="M100" s="35" t="e">
        <f t="shared" si="14"/>
        <v>#DIV/0!</v>
      </c>
      <c r="N100" s="35">
        <f t="shared" si="15"/>
        <v>0</v>
      </c>
      <c r="O100" s="33">
        <f t="shared" si="20"/>
        <v>0</v>
      </c>
      <c r="P100" s="34">
        <f t="shared" si="16"/>
        <v>295800</v>
      </c>
      <c r="Q100" s="33">
        <f t="shared" si="21"/>
        <v>295800</v>
      </c>
      <c r="R100" s="34">
        <f t="shared" si="17"/>
        <v>861284</v>
      </c>
      <c r="S100" s="35">
        <f t="shared" si="18"/>
        <v>1</v>
      </c>
      <c r="T100" s="35">
        <f t="shared" si="19"/>
        <v>0.34344072338508552</v>
      </c>
    </row>
    <row r="101" spans="1:20" x14ac:dyDescent="0.2">
      <c r="A101" s="16" t="s">
        <v>10</v>
      </c>
      <c r="B101" s="17" t="s">
        <v>195</v>
      </c>
      <c r="C101" s="18">
        <v>657873771</v>
      </c>
      <c r="D101" s="31">
        <v>497163194</v>
      </c>
      <c r="E101" s="32">
        <v>453844396.81999999</v>
      </c>
      <c r="F101" s="31">
        <v>298654747</v>
      </c>
      <c r="G101" s="35">
        <f t="shared" si="11"/>
        <v>0.91286805277866168</v>
      </c>
      <c r="H101" s="35">
        <f t="shared" si="12"/>
        <v>1.5196289407045653</v>
      </c>
      <c r="I101" s="32">
        <v>129266838.25</v>
      </c>
      <c r="J101" s="31">
        <f t="shared" si="13"/>
        <v>96950128.6875</v>
      </c>
      <c r="K101" s="33">
        <v>76143623.180000007</v>
      </c>
      <c r="L101" s="34">
        <v>76884910</v>
      </c>
      <c r="M101" s="35">
        <f t="shared" si="14"/>
        <v>0.78538960402450064</v>
      </c>
      <c r="N101" s="35">
        <f t="shared" si="15"/>
        <v>0.99035848751074829</v>
      </c>
      <c r="O101" s="33">
        <f t="shared" si="20"/>
        <v>787140609.25</v>
      </c>
      <c r="P101" s="34">
        <f t="shared" si="16"/>
        <v>594113322.6875</v>
      </c>
      <c r="Q101" s="33">
        <f t="shared" si="21"/>
        <v>529988020</v>
      </c>
      <c r="R101" s="34">
        <f t="shared" si="17"/>
        <v>375539657</v>
      </c>
      <c r="S101" s="35">
        <f t="shared" si="18"/>
        <v>0.8920655365925374</v>
      </c>
      <c r="T101" s="35">
        <f t="shared" si="19"/>
        <v>1.4112704480634917</v>
      </c>
    </row>
    <row r="105" spans="1:20" x14ac:dyDescent="0.2">
      <c r="D105" s="30">
        <f>SUM(D5:D100)/2</f>
        <v>492249576</v>
      </c>
      <c r="F105" s="30">
        <f>SUM(F5:F100)/2</f>
        <v>298165107.5</v>
      </c>
      <c r="L105" s="30">
        <f>SUM(L5:L100)/2</f>
        <v>76609915.5</v>
      </c>
    </row>
  </sheetData>
  <mergeCells count="5">
    <mergeCell ref="O3:T3"/>
    <mergeCell ref="A3:A4"/>
    <mergeCell ref="B3:B4"/>
    <mergeCell ref="C3:H3"/>
    <mergeCell ref="I3:N3"/>
  </mergeCells>
  <pageMargins left="0.2" right="0.2" top="0.56999999999999995" bottom="0.39370078740157483" header="0" footer="0"/>
  <pageSetup paperSize="9" scale="45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zved</vt:lpstr>
      <vt:lpstr>zved (2)</vt:lpstr>
      <vt:lpstr>'zved (2)'!Область_печати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Form_12_zved</dc:title>
  <dc:creator>FastReport.NET</dc:creator>
  <cp:lastModifiedBy>Користувач Windows</cp:lastModifiedBy>
  <cp:lastPrinted>2021-10-07T13:00:57Z</cp:lastPrinted>
  <dcterms:created xsi:type="dcterms:W3CDTF">2009-06-17T07:33:19Z</dcterms:created>
  <dcterms:modified xsi:type="dcterms:W3CDTF">2021-10-07T14:02:35Z</dcterms:modified>
</cp:coreProperties>
</file>