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760" yWindow="32760" windowWidth="19440" windowHeight="11925"/>
  </bookViews>
  <sheets>
    <sheet name="фінплан" sheetId="2" r:id="rId1"/>
    <sheet name="таблиця 1" sheetId="1" r:id="rId2"/>
    <sheet name="таблиця 2" sheetId="3" r:id="rId3"/>
    <sheet name="таблиця 3" sheetId="5" r:id="rId4"/>
    <sheet name="Таблиця 4" sheetId="7" r:id="rId5"/>
    <sheet name="Таблиця 5" sheetId="10" r:id="rId6"/>
    <sheet name="Таблиця 5.1" sheetId="11" r:id="rId7"/>
  </sheets>
  <definedNames>
    <definedName name="_xlnm.Print_Titles" localSheetId="4">'Таблиця 4'!$7:$8</definedName>
    <definedName name="_xlnm.Print_Titles" localSheetId="5">'Таблиця 5'!$63:$64</definedName>
    <definedName name="_xlnm.Print_Area" localSheetId="5">'Таблиця 5'!$A$1:$I$111</definedName>
    <definedName name="_xlnm.Print_Area" localSheetId="0">фінплан!$A$1:$F$107</definedName>
  </definedNames>
  <calcPr calcId="125725" fullPrecision="0"/>
</workbook>
</file>

<file path=xl/calcChain.xml><?xml version="1.0" encoding="utf-8"?>
<calcChain xmlns="http://schemas.openxmlformats.org/spreadsheetml/2006/main">
  <c r="D62" i="2"/>
  <c r="D36"/>
  <c r="D45"/>
  <c r="D44"/>
  <c r="D63"/>
  <c r="D66"/>
  <c r="D38"/>
  <c r="F56" l="1"/>
  <c r="F55"/>
  <c r="C39" l="1"/>
  <c r="C68" s="1"/>
  <c r="C63" s="1"/>
  <c r="C49"/>
  <c r="C33"/>
  <c r="C31"/>
  <c r="C85"/>
  <c r="C72"/>
  <c r="D49"/>
  <c r="C66"/>
  <c r="C32" l="1"/>
  <c r="C89" s="1"/>
  <c r="C88"/>
  <c r="F47"/>
  <c r="F48"/>
  <c r="C92" l="1"/>
  <c r="C91"/>
  <c r="C93"/>
  <c r="C95" s="1"/>
  <c r="C97" s="1"/>
  <c r="D72"/>
  <c r="E68" l="1"/>
  <c r="D12" i="1"/>
  <c r="F41" i="2"/>
  <c r="D11" i="1"/>
  <c r="E42" i="2"/>
  <c r="E30"/>
  <c r="E29"/>
  <c r="D9" i="1"/>
  <c r="C9"/>
  <c r="D13"/>
  <c r="C13"/>
  <c r="F30" i="2"/>
  <c r="F14" i="1"/>
  <c r="E72" i="2"/>
  <c r="C10" i="1"/>
  <c r="E124" i="2"/>
  <c r="F124" s="1"/>
  <c r="E121"/>
  <c r="F121" s="1"/>
  <c r="E28" i="7"/>
  <c r="F28"/>
  <c r="E16"/>
  <c r="E15"/>
  <c r="D31" i="2"/>
  <c r="E71"/>
  <c r="E67"/>
  <c r="E65"/>
  <c r="E64"/>
  <c r="E76"/>
  <c r="E61"/>
  <c r="E60"/>
  <c r="E59"/>
  <c r="E58"/>
  <c r="E57"/>
  <c r="E56"/>
  <c r="E55"/>
  <c r="E54"/>
  <c r="E53"/>
  <c r="E51"/>
  <c r="E50"/>
  <c r="E48"/>
  <c r="E35"/>
  <c r="E47"/>
  <c r="E43"/>
  <c r="F43"/>
  <c r="E34"/>
  <c r="F34"/>
  <c r="E37"/>
  <c r="F37"/>
  <c r="E38"/>
  <c r="F38"/>
  <c r="E40"/>
  <c r="F40"/>
  <c r="E41"/>
  <c r="E69"/>
  <c r="E70"/>
  <c r="D85"/>
  <c r="E87"/>
  <c r="E86"/>
  <c r="F70"/>
  <c r="D115"/>
  <c r="C115"/>
  <c r="P29" i="11"/>
  <c r="P30"/>
  <c r="P31"/>
  <c r="P32"/>
  <c r="P33"/>
  <c r="R33" s="1"/>
  <c r="O29"/>
  <c r="O30"/>
  <c r="Q30" s="1"/>
  <c r="O31"/>
  <c r="O32"/>
  <c r="Q32" s="1"/>
  <c r="O33"/>
  <c r="L34"/>
  <c r="M34" s="1"/>
  <c r="K34"/>
  <c r="H34"/>
  <c r="G34"/>
  <c r="D34"/>
  <c r="C34"/>
  <c r="F34" s="1"/>
  <c r="N33"/>
  <c r="M33"/>
  <c r="N32"/>
  <c r="M32"/>
  <c r="N31"/>
  <c r="M31"/>
  <c r="N30"/>
  <c r="M30"/>
  <c r="N29"/>
  <c r="M29"/>
  <c r="J33"/>
  <c r="I33"/>
  <c r="J32"/>
  <c r="I32"/>
  <c r="J31"/>
  <c r="I31"/>
  <c r="J30"/>
  <c r="I30"/>
  <c r="J29"/>
  <c r="I29"/>
  <c r="F29"/>
  <c r="F30"/>
  <c r="F31"/>
  <c r="F32"/>
  <c r="F33"/>
  <c r="E29"/>
  <c r="E30"/>
  <c r="E31"/>
  <c r="E32"/>
  <c r="E33"/>
  <c r="D9" i="7"/>
  <c r="E9" s="1"/>
  <c r="D17"/>
  <c r="D22"/>
  <c r="D25"/>
  <c r="D35"/>
  <c r="F35" s="1"/>
  <c r="D41"/>
  <c r="C9"/>
  <c r="F9" s="1"/>
  <c r="C17"/>
  <c r="C22"/>
  <c r="C25"/>
  <c r="F25" s="1"/>
  <c r="C35"/>
  <c r="C41"/>
  <c r="E41" s="1"/>
  <c r="R30" i="11"/>
  <c r="R31"/>
  <c r="N34"/>
  <c r="E139" i="2"/>
  <c r="F139" s="1"/>
  <c r="D99" i="10"/>
  <c r="C99"/>
  <c r="D96"/>
  <c r="F96"/>
  <c r="C96"/>
  <c r="D78"/>
  <c r="E78" s="1"/>
  <c r="C78"/>
  <c r="D70"/>
  <c r="F70" s="1"/>
  <c r="C70"/>
  <c r="D130" i="2"/>
  <c r="C130"/>
  <c r="F100" i="10"/>
  <c r="E100"/>
  <c r="F107"/>
  <c r="E107"/>
  <c r="F102"/>
  <c r="E102"/>
  <c r="F71"/>
  <c r="F72"/>
  <c r="F73"/>
  <c r="F74"/>
  <c r="F75"/>
  <c r="F76"/>
  <c r="F77"/>
  <c r="E71"/>
  <c r="E72"/>
  <c r="E73"/>
  <c r="E74"/>
  <c r="E75"/>
  <c r="E76"/>
  <c r="E77"/>
  <c r="D8" i="3"/>
  <c r="F8" s="1"/>
  <c r="C8"/>
  <c r="O13" i="11"/>
  <c r="P13"/>
  <c r="Q13"/>
  <c r="R13"/>
  <c r="N13"/>
  <c r="L10"/>
  <c r="L11"/>
  <c r="L9"/>
  <c r="H58" i="10"/>
  <c r="E58"/>
  <c r="F58"/>
  <c r="G58"/>
  <c r="D58"/>
  <c r="B58"/>
  <c r="E138" i="2"/>
  <c r="F138"/>
  <c r="F65" i="10"/>
  <c r="E45" i="7"/>
  <c r="F79" i="10"/>
  <c r="F80"/>
  <c r="F81"/>
  <c r="F82"/>
  <c r="F83"/>
  <c r="F84"/>
  <c r="F85"/>
  <c r="F86"/>
  <c r="F87"/>
  <c r="F88"/>
  <c r="F89"/>
  <c r="F90"/>
  <c r="F91"/>
  <c r="F92"/>
  <c r="F93"/>
  <c r="F94"/>
  <c r="F95"/>
  <c r="F97"/>
  <c r="F98"/>
  <c r="F99"/>
  <c r="F101"/>
  <c r="F103"/>
  <c r="F104"/>
  <c r="F105"/>
  <c r="F106"/>
  <c r="F108"/>
  <c r="F109"/>
  <c r="F110"/>
  <c r="F111"/>
  <c r="E79"/>
  <c r="E80"/>
  <c r="E81"/>
  <c r="E82"/>
  <c r="E83"/>
  <c r="E84"/>
  <c r="E85"/>
  <c r="E86"/>
  <c r="E87"/>
  <c r="E88"/>
  <c r="E89"/>
  <c r="E90"/>
  <c r="E91"/>
  <c r="E92"/>
  <c r="E93"/>
  <c r="E94"/>
  <c r="E95"/>
  <c r="E97"/>
  <c r="E98"/>
  <c r="E101"/>
  <c r="E103"/>
  <c r="E104"/>
  <c r="E105"/>
  <c r="E106"/>
  <c r="E108"/>
  <c r="E109"/>
  <c r="E110"/>
  <c r="E111"/>
  <c r="F66"/>
  <c r="F67"/>
  <c r="F68"/>
  <c r="F69"/>
  <c r="E66"/>
  <c r="E67"/>
  <c r="E68"/>
  <c r="E69"/>
  <c r="E65"/>
  <c r="E117" i="2"/>
  <c r="F117"/>
  <c r="E118"/>
  <c r="F118" s="1"/>
  <c r="E119"/>
  <c r="F119" s="1"/>
  <c r="E120"/>
  <c r="F120" s="1"/>
  <c r="E122"/>
  <c r="F122"/>
  <c r="E123"/>
  <c r="F123" s="1"/>
  <c r="E125"/>
  <c r="F125" s="1"/>
  <c r="E127"/>
  <c r="F127" s="1"/>
  <c r="E116"/>
  <c r="F116"/>
  <c r="F45" i="7"/>
  <c r="F10"/>
  <c r="F11"/>
  <c r="F26"/>
  <c r="F27"/>
  <c r="F30"/>
  <c r="F36"/>
  <c r="E18"/>
  <c r="E19"/>
  <c r="E20"/>
  <c r="E21"/>
  <c r="E23"/>
  <c r="E24"/>
  <c r="E26"/>
  <c r="E27"/>
  <c r="E29"/>
  <c r="E30"/>
  <c r="E34"/>
  <c r="E36"/>
  <c r="E37"/>
  <c r="E38"/>
  <c r="E39"/>
  <c r="E40"/>
  <c r="E42"/>
  <c r="E43"/>
  <c r="E10"/>
  <c r="E11"/>
  <c r="E12"/>
  <c r="E13"/>
  <c r="E11" i="3"/>
  <c r="E12"/>
  <c r="E13"/>
  <c r="E14"/>
  <c r="F10"/>
  <c r="E10"/>
  <c r="E14" i="1"/>
  <c r="C147" i="2"/>
  <c r="D147"/>
  <c r="C144"/>
  <c r="D144"/>
  <c r="C140"/>
  <c r="D140"/>
  <c r="E140" s="1"/>
  <c r="F140" s="1"/>
  <c r="E131"/>
  <c r="F131"/>
  <c r="E132"/>
  <c r="F132" s="1"/>
  <c r="E133"/>
  <c r="F133" s="1"/>
  <c r="E134"/>
  <c r="F134" s="1"/>
  <c r="E135"/>
  <c r="F135" s="1"/>
  <c r="E136"/>
  <c r="F136" s="1"/>
  <c r="E137"/>
  <c r="F137"/>
  <c r="E141"/>
  <c r="F141" s="1"/>
  <c r="E142"/>
  <c r="F142" s="1"/>
  <c r="E143"/>
  <c r="F143" s="1"/>
  <c r="E145"/>
  <c r="E146"/>
  <c r="F146" s="1"/>
  <c r="E148"/>
  <c r="E149"/>
  <c r="F29"/>
  <c r="E83"/>
  <c r="E84"/>
  <c r="E17" i="7"/>
  <c r="R29" i="11"/>
  <c r="E115" i="2"/>
  <c r="F115"/>
  <c r="E66"/>
  <c r="E52"/>
  <c r="R32" i="11"/>
  <c r="Q33"/>
  <c r="E34"/>
  <c r="E96" i="10"/>
  <c r="I34" i="11"/>
  <c r="E25" i="7"/>
  <c r="D47"/>
  <c r="E47" s="1"/>
  <c r="E147" i="2"/>
  <c r="F147" s="1"/>
  <c r="E144"/>
  <c r="F144" s="1"/>
  <c r="C47" i="7"/>
  <c r="F46"/>
  <c r="E46"/>
  <c r="F47"/>
  <c r="E8" i="3" l="1"/>
  <c r="D88" i="2"/>
  <c r="J34" i="11"/>
  <c r="O34"/>
  <c r="G35" s="1"/>
  <c r="L13"/>
  <c r="E35" i="7"/>
  <c r="Q31" i="11"/>
  <c r="E70" i="10"/>
  <c r="E99"/>
  <c r="P34" i="11"/>
  <c r="R34" s="1"/>
  <c r="E31" i="2"/>
  <c r="E36"/>
  <c r="F62"/>
  <c r="E62"/>
  <c r="E49"/>
  <c r="E63"/>
  <c r="F68"/>
  <c r="E130"/>
  <c r="F130" s="1"/>
  <c r="F36"/>
  <c r="D33"/>
  <c r="F33" s="1"/>
  <c r="F13" i="1"/>
  <c r="F45" i="2"/>
  <c r="F9" i="1"/>
  <c r="E44" i="2"/>
  <c r="D39"/>
  <c r="F42"/>
  <c r="E45"/>
  <c r="C12" i="1"/>
  <c r="C11"/>
  <c r="F11" s="1"/>
  <c r="F44" i="2"/>
  <c r="F31"/>
  <c r="E85"/>
  <c r="C35" i="11"/>
  <c r="Q34"/>
  <c r="H35"/>
  <c r="F78" i="10"/>
  <c r="Q29" i="11"/>
  <c r="C8" i="1"/>
  <c r="E13"/>
  <c r="E9"/>
  <c r="C15" l="1"/>
  <c r="F49" i="2"/>
  <c r="E11" i="1"/>
  <c r="O35" i="11"/>
  <c r="L35"/>
  <c r="D35"/>
  <c r="K35"/>
  <c r="E88" i="2"/>
  <c r="F63"/>
  <c r="E33"/>
  <c r="D10" i="1"/>
  <c r="F39" i="2"/>
  <c r="E39"/>
  <c r="D32"/>
  <c r="E12" i="1"/>
  <c r="F12"/>
  <c r="C128" i="2"/>
  <c r="P35" i="11"/>
  <c r="D89" i="2" l="1"/>
  <c r="D91" s="1"/>
  <c r="E91" s="1"/>
  <c r="D92"/>
  <c r="E92" s="1"/>
  <c r="F88"/>
  <c r="E32"/>
  <c r="F32"/>
  <c r="F10" i="1"/>
  <c r="E10"/>
  <c r="D8"/>
  <c r="F89" i="2" l="1"/>
  <c r="F91"/>
  <c r="F92"/>
  <c r="E89"/>
  <c r="D128"/>
  <c r="E128" s="1"/>
  <c r="D93"/>
  <c r="F93" s="1"/>
  <c r="D15" i="1"/>
  <c r="F8"/>
  <c r="E8"/>
  <c r="D95" i="2" l="1"/>
  <c r="E93"/>
  <c r="F15" i="1"/>
  <c r="E15"/>
  <c r="F95" i="2" l="1"/>
  <c r="D97"/>
  <c r="E95"/>
  <c r="E97" l="1"/>
  <c r="F97"/>
  <c r="E96"/>
</calcChain>
</file>

<file path=xl/sharedStrings.xml><?xml version="1.0" encoding="utf-8"?>
<sst xmlns="http://schemas.openxmlformats.org/spreadsheetml/2006/main" count="684" uniqueCount="521">
  <si>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</si>
  <si>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</si>
  <si>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</si>
  <si>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</si>
  <si>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</si>
  <si>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</si>
  <si>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</si>
  <si>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010</t>
  </si>
  <si>
    <t>020</t>
  </si>
  <si>
    <t>030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</si>
  <si>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</si>
  <si>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</si>
  <si>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</si>
  <si>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</si>
  <si>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</si>
  <si>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</si>
  <si>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</si>
  <si>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</si>
  <si>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</si>
  <si>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001</t>
  </si>
  <si>
    <t>002</t>
  </si>
  <si>
    <t>003</t>
  </si>
  <si>
    <t>004</t>
  </si>
  <si>
    <t>Фінансовий результат від звичайної діяльності до оподаткування</t>
  </si>
  <si>
    <t xml:space="preserve">Код рядка </t>
  </si>
  <si>
    <t>011</t>
  </si>
  <si>
    <t>012</t>
  </si>
  <si>
    <t>013</t>
  </si>
  <si>
    <t>014</t>
  </si>
  <si>
    <t>015</t>
  </si>
  <si>
    <t>податок на прибуток</t>
  </si>
  <si>
    <t>016</t>
  </si>
  <si>
    <t>Усього доходів</t>
  </si>
  <si>
    <t>Дохід (виручка) від реалізації продукції (товарів, робіт, послуг)</t>
  </si>
  <si>
    <t>005</t>
  </si>
  <si>
    <t>006</t>
  </si>
  <si>
    <t>007</t>
  </si>
  <si>
    <t>008</t>
  </si>
  <si>
    <t>009</t>
  </si>
  <si>
    <t>017</t>
  </si>
  <si>
    <t>018</t>
  </si>
  <si>
    <t>019</t>
  </si>
  <si>
    <t>Валовий прибуток (збиток)</t>
  </si>
  <si>
    <t>Частка меншості</t>
  </si>
  <si>
    <t>Чистий  прибуток (збиток), у тому числі:</t>
  </si>
  <si>
    <t xml:space="preserve">прибуток </t>
  </si>
  <si>
    <t>збиток</t>
  </si>
  <si>
    <t>ІІ. Розподіл чистого прибутку</t>
  </si>
  <si>
    <t>027/1</t>
  </si>
  <si>
    <t>Резервний фонд</t>
  </si>
  <si>
    <t>031</t>
  </si>
  <si>
    <t>032</t>
  </si>
  <si>
    <t>ІІІ. Обов’язкові платежі підприємства до бюджету та державних цільових фондів</t>
  </si>
  <si>
    <t>033</t>
  </si>
  <si>
    <t>034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</si>
  <si>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</si>
  <si>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</si>
  <si>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</si>
  <si>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</si>
  <si>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</si>
  <si>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035</t>
  </si>
  <si>
    <t>до державних цільових фондів</t>
  </si>
  <si>
    <t>неустойки (штрафи, пені)</t>
  </si>
  <si>
    <t>внески до Пенсійного фонду України</t>
  </si>
  <si>
    <t>036</t>
  </si>
  <si>
    <t>Інші обов’язкові платежі, у тому числі:</t>
  </si>
  <si>
    <t>місцеві податки та збори</t>
  </si>
  <si>
    <t>Таблиця 1</t>
  </si>
  <si>
    <t>Елементи операційних витрат</t>
  </si>
  <si>
    <t>витрати на сировину й основні матеріали</t>
  </si>
  <si>
    <t>001/1</t>
  </si>
  <si>
    <t>витрати на паливо та енергію</t>
  </si>
  <si>
    <t>001/2</t>
  </si>
  <si>
    <t>Інші операційні витрати</t>
  </si>
  <si>
    <t>Таблиця 2</t>
  </si>
  <si>
    <t>Капітальні інвестиції</t>
  </si>
  <si>
    <t>придбання (виготовлення) інших необоротних матеріальних активів</t>
  </si>
  <si>
    <t>Таблиця 3</t>
  </si>
  <si>
    <t>Коефіцієнтний аналіз</t>
  </si>
  <si>
    <t>Примітки</t>
  </si>
  <si>
    <t>Рух грошових коштів</t>
  </si>
  <si>
    <t xml:space="preserve">Цільове фінансування  </t>
  </si>
  <si>
    <t xml:space="preserve">Отримання короткострокових кредитів </t>
  </si>
  <si>
    <t>Аванси одержані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</si>
  <si>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</si>
  <si>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</si>
  <si>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Отримання довгострокових кредитів </t>
  </si>
  <si>
    <t xml:space="preserve">Розрахунки з оплати праці </t>
  </si>
  <si>
    <t xml:space="preserve">Повернення короткострокових кредитів </t>
  </si>
  <si>
    <t xml:space="preserve">Придбання основних засобів  </t>
  </si>
  <si>
    <t xml:space="preserve">Придбання нематеріальних активів </t>
  </si>
  <si>
    <t xml:space="preserve">Сплата дивідендів </t>
  </si>
  <si>
    <t>Грошові кошти:</t>
  </si>
  <si>
    <t>на початок періоду</t>
  </si>
  <si>
    <t>Чистий грошовий потік</t>
  </si>
  <si>
    <t>Заборгованість на останню дату</t>
  </si>
  <si>
    <t xml:space="preserve">Дохід від участі в капіталі 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</si>
  <si>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</si>
  <si>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</si>
  <si>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</si>
  <si>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</si>
  <si>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</si>
  <si>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</si>
  <si>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</si>
  <si>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</si>
  <si>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</si>
  <si>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</si>
  <si>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</si>
  <si>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</si>
  <si>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</si>
  <si>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</si>
  <si>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</si>
  <si>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013/1</t>
  </si>
  <si>
    <t>013/2</t>
  </si>
  <si>
    <t>відрахування до резерву сумнівних боргів</t>
  </si>
  <si>
    <t>№ з/п</t>
  </si>
  <si>
    <t>Марка</t>
  </si>
  <si>
    <t>Ціль використання</t>
  </si>
  <si>
    <t>Процентна ставка</t>
  </si>
  <si>
    <t xml:space="preserve">Надходження грошових коштів від інвестиційної діяльності </t>
  </si>
  <si>
    <t xml:space="preserve">Надходження від продажу акцій та облігацій </t>
  </si>
  <si>
    <t xml:space="preserve">Надходження грошових коштів від фінансової діяльності </t>
  </si>
  <si>
    <t>Видатки грошових коштів основної діяльності</t>
  </si>
  <si>
    <t xml:space="preserve">Видатки грошових коштів інвестиційної діяльності </t>
  </si>
  <si>
    <t xml:space="preserve">Придбання акцій та облігацій  </t>
  </si>
  <si>
    <t xml:space="preserve">Видатки грошових коштів фінансової діяльності </t>
  </si>
  <si>
    <t xml:space="preserve">Повернення довгострокових кредитів </t>
  </si>
  <si>
    <t>на кінець періоду</t>
  </si>
  <si>
    <t xml:space="preserve">План </t>
  </si>
  <si>
    <t>Факт</t>
  </si>
  <si>
    <t>План</t>
  </si>
  <si>
    <t>факт</t>
  </si>
  <si>
    <t xml:space="preserve">Назва банку </t>
  </si>
  <si>
    <t xml:space="preserve">Вид кредитного продукту та цільове призначення </t>
  </si>
  <si>
    <t xml:space="preserve">Забезпечення </t>
  </si>
  <si>
    <t>(назва підприємства)</t>
  </si>
  <si>
    <t>Підприємство</t>
  </si>
  <si>
    <t>Вид діяльності</t>
  </si>
  <si>
    <t xml:space="preserve">Залучення кредитних коштів </t>
  </si>
  <si>
    <t>Факт відповідного періоду минулого року</t>
  </si>
  <si>
    <t>Залишок нерозподіленого прибутку (непокритого збитку) на початок звітного періоду</t>
  </si>
  <si>
    <t>Вид зобов'язання</t>
  </si>
  <si>
    <t>Заборгованість на початок звітного періоду</t>
  </si>
  <si>
    <t>Заборгованість на кінець звітного періоду</t>
  </si>
  <si>
    <t xml:space="preserve">Короткострокові кредити </t>
  </si>
  <si>
    <t xml:space="preserve">Довгострокові кредити </t>
  </si>
  <si>
    <t>план</t>
  </si>
  <si>
    <t>Залишок нерозподіленого прибутку (непокритого збитку) на кінець звітного періоду</t>
  </si>
  <si>
    <t>Відхилення                   (+,-)</t>
  </si>
  <si>
    <t>Код           рядка</t>
  </si>
  <si>
    <t xml:space="preserve">Амортизація </t>
  </si>
  <si>
    <t>Відхилення           (+,-)</t>
  </si>
  <si>
    <t>&gt; 0</t>
  </si>
  <si>
    <t>&gt; 1</t>
  </si>
  <si>
    <t>&gt; 0,5</t>
  </si>
  <si>
    <t>Оптимальне значення</t>
  </si>
  <si>
    <t>013/3</t>
  </si>
  <si>
    <t>013/4</t>
  </si>
  <si>
    <t>013/5</t>
  </si>
  <si>
    <t>015/1</t>
  </si>
  <si>
    <t>027/2</t>
  </si>
  <si>
    <t>у тому числі на державну частку</t>
  </si>
  <si>
    <t>028/1</t>
  </si>
  <si>
    <t>037</t>
  </si>
  <si>
    <t>038</t>
  </si>
  <si>
    <t>038/1</t>
  </si>
  <si>
    <t>внески до фондів соціального страхування</t>
  </si>
  <si>
    <t>038/2</t>
  </si>
  <si>
    <t>039</t>
  </si>
  <si>
    <t>039/1</t>
  </si>
  <si>
    <t>039/2</t>
  </si>
  <si>
    <t>001/3</t>
  </si>
  <si>
    <t>001/4</t>
  </si>
  <si>
    <t>001/5</t>
  </si>
  <si>
    <t>001/6</t>
  </si>
  <si>
    <t>ІНФОРМАЦІЯ</t>
  </si>
  <si>
    <t>Разом</t>
  </si>
  <si>
    <t xml:space="preserve">Сума, валюта за договором </t>
  </si>
  <si>
    <t xml:space="preserve">витрати на паливо </t>
  </si>
  <si>
    <t>витрати на електроенергію</t>
  </si>
  <si>
    <t>амортизація основних засобів і нематеріальних активів</t>
  </si>
  <si>
    <t>015/2</t>
  </si>
  <si>
    <t>відрахування до недержавних пенсійних фондів</t>
  </si>
  <si>
    <t>Отримано залучених коштів за звітний період</t>
  </si>
  <si>
    <t xml:space="preserve">Пояснення та обґрунтування відхилення від запланованого рівня доходів/витрат                               </t>
  </si>
  <si>
    <t>_______________________________________________________________________________________________________________</t>
  </si>
  <si>
    <t>до Порядку складання, затвердження та контролю виконання</t>
  </si>
  <si>
    <t xml:space="preserve">державними унітарними підприємствами та їх об'єднаннями </t>
  </si>
  <si>
    <t xml:space="preserve">Відрахування до фонду на виплату дивідендів:  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</si>
  <si>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</si>
  <si>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</si>
  <si>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</si>
  <si>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</si>
  <si>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</si>
  <si>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</si>
  <si>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</si>
  <si>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</si>
  <si>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</si>
  <si>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</si>
  <si>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</si>
  <si>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</si>
  <si>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Чисельність працівників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</si>
  <si>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</si>
  <si>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</si>
  <si>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</si>
  <si>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ЗВІТ ПРО ВИКОНАННЯ ФІНАНСОВОГО ПЛАНУ ПІДПРИЄМСТВА </t>
  </si>
  <si>
    <t>Одиниця виміру: тис. гривень</t>
  </si>
  <si>
    <t>Виручка від реалізації продукції (товарів, робіт, послуг)</t>
  </si>
  <si>
    <t>Капітальне будівництво</t>
  </si>
  <si>
    <t>витрати на сировину і основні матеріали</t>
  </si>
  <si>
    <t>(квартал, рік)</t>
  </si>
  <si>
    <t>Сплата поточних податків та обов’язкових платежів до державного бюджету, у тому числі:</t>
  </si>
  <si>
    <t>(підпис)</t>
  </si>
  <si>
    <t xml:space="preserve">Розрахунки за продукцію                                           (товари, роботи та послуги) </t>
  </si>
  <si>
    <t>до звіту про виконання фінансового плану за _________________________</t>
  </si>
  <si>
    <t>модернізація, модифікація (добудова, дообладнання, реконструкція) основних засобів</t>
  </si>
  <si>
    <t>капітальний ремонт</t>
  </si>
  <si>
    <t>Відсоток</t>
  </si>
  <si>
    <t>Основні фінансові показники підприємства</t>
  </si>
  <si>
    <t>І. Формування прибутку підприємства</t>
  </si>
  <si>
    <t>014/5</t>
  </si>
  <si>
    <t>028/2</t>
  </si>
  <si>
    <t>037/7</t>
  </si>
  <si>
    <t>038/3</t>
  </si>
  <si>
    <t>040</t>
  </si>
  <si>
    <t>040/1</t>
  </si>
  <si>
    <t>040/2</t>
  </si>
  <si>
    <t>013/6</t>
  </si>
  <si>
    <t>013/7</t>
  </si>
  <si>
    <t>014/5/1</t>
  </si>
  <si>
    <t>014/5/2</t>
  </si>
  <si>
    <t>014/5/3</t>
  </si>
  <si>
    <t>014/5/4</t>
  </si>
  <si>
    <t>014/5/5</t>
  </si>
  <si>
    <t>014/5/6</t>
  </si>
  <si>
    <t>014/5/8</t>
  </si>
  <si>
    <t>014/5/9</t>
  </si>
  <si>
    <t>014/5/10</t>
  </si>
  <si>
    <t>014/5/11</t>
  </si>
  <si>
    <t>014/5/12</t>
  </si>
  <si>
    <t>014/5/13</t>
  </si>
  <si>
    <t>014/5/14</t>
  </si>
  <si>
    <t>014/5/15</t>
  </si>
  <si>
    <t>014/5/15/1</t>
  </si>
  <si>
    <t>014/5/16</t>
  </si>
  <si>
    <t>016/1</t>
  </si>
  <si>
    <t>016/2</t>
  </si>
  <si>
    <t>016/3</t>
  </si>
  <si>
    <t>016/4</t>
  </si>
  <si>
    <t>Рік придбання</t>
  </si>
  <si>
    <t>Усього</t>
  </si>
  <si>
    <t>029/1</t>
  </si>
  <si>
    <t>014/5/7</t>
  </si>
  <si>
    <t>Пояснення та обґрунтування відхилення від запланованого рівня</t>
  </si>
  <si>
    <t>Коди</t>
  </si>
  <si>
    <t>Показники</t>
  </si>
  <si>
    <t>Відхилення        (+,-)</t>
  </si>
  <si>
    <t>Виконання      (%)</t>
  </si>
  <si>
    <t>Фінансові результати діяльності</t>
  </si>
  <si>
    <t>господарськими товариствами, у статутному фонді яких більше 50 відсотків акцій (часток, паїв) належать державі</t>
  </si>
  <si>
    <t>у тому числі за основними видами діяльності згідно з КВЕД</t>
  </si>
  <si>
    <t>погашення реструктуризованих та відстрочених сум, що підлягають сплаті в поточному році до бюджету</t>
  </si>
  <si>
    <t>Виконання        (%)</t>
  </si>
  <si>
    <t>Операційні витрати, усього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</si>
  <si>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</si>
  <si>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</si>
  <si>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</si>
  <si>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 xml:space="preserve"> 0,2 - 0,35            та більше</t>
  </si>
  <si>
    <t>характеризує частину поточних зобов'язань, яка може бути сплачена негайно</t>
  </si>
  <si>
    <t>Коефіцієнт поточної ліквідності (покриття) (оборотні активи / поточні зобов'язання)                                            ф. 1 р. 260 / ф. 1 р. 620</t>
  </si>
  <si>
    <t>показує достатність ресурсів підприємства, які можуть бути використані для погашення його поточних зобов’язань.  Нормативним значенням для цього показника є &gt; 1 - 1,5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</si>
  <si>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</si>
  <si>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можливість підприємства виконати зовнішні зобов'язання за рахунок власних активів, його незалежність від позикових джерел</t>
  </si>
  <si>
    <t>0,5 - 0,7</t>
  </si>
  <si>
    <t>показує фінансову незалежність підприємства від залучення (запозичення) коштів. Зменшення цього показника свідчить про зміцнення фінансового стану підприємства та зменшення його залежності від залучених коштів</t>
  </si>
  <si>
    <t>показує відносний приріст (зменшення) зобов'язань підприємства, його залежність від позикових коштів</t>
  </si>
  <si>
    <t>зменшення</t>
  </si>
  <si>
    <t>характеризує інвестиційну політику підприємства</t>
  </si>
  <si>
    <t>Загальна інформація про підприємство (резюме).</t>
  </si>
  <si>
    <t>Фонд оплати праці за планом _________ тис. гривень та фактично __________ тис. гривень.</t>
  </si>
  <si>
    <t>Середньомісячна заробітна плата за планом ______ гривень та фактично ________ гривень.</t>
  </si>
  <si>
    <t>Питома вага в загальному обсязі реалізації (%)</t>
  </si>
  <si>
    <t>відхилення (+,-)</t>
  </si>
  <si>
    <t>виконання (%)</t>
  </si>
  <si>
    <t>виконання         (%)</t>
  </si>
  <si>
    <t>Виконання (%)</t>
  </si>
  <si>
    <t>Витрати на збут, усього, у тому числі:</t>
  </si>
  <si>
    <t>витрати на рекламу</t>
  </si>
  <si>
    <t>витрати на благодійну допомогу</t>
  </si>
  <si>
    <t>Витрати,                      усього</t>
  </si>
  <si>
    <t>матеріальні витрати</t>
  </si>
  <si>
    <t>оплата праці</t>
  </si>
  <si>
    <t>амортизація</t>
  </si>
  <si>
    <t>інші витрати</t>
  </si>
  <si>
    <t xml:space="preserve">план </t>
  </si>
  <si>
    <t>10. Інша додаткова інформація щодо підприємства</t>
  </si>
  <si>
    <t xml:space="preserve">Надходження грошових коштів від основної діяльності </t>
  </si>
  <si>
    <t>032/1</t>
  </si>
  <si>
    <t>037/7/2</t>
  </si>
  <si>
    <t>037/1</t>
  </si>
  <si>
    <t>037/2</t>
  </si>
  <si>
    <t>037/3</t>
  </si>
  <si>
    <t>037/4</t>
  </si>
  <si>
    <t>037/5</t>
  </si>
  <si>
    <t>037/6</t>
  </si>
  <si>
    <t>037/7/1</t>
  </si>
  <si>
    <t>У тому числі за їх видами</t>
  </si>
  <si>
    <t>1.</t>
  </si>
  <si>
    <t xml:space="preserve">Надзвичайні витрати (невідшкодовані збитки) </t>
  </si>
  <si>
    <t xml:space="preserve">відрахування частини чистого прибутку державними підприємствами </t>
  </si>
  <si>
    <t>відрахування частини чистого прибутку до фонду на виплату дивідендів господарськими товариствами</t>
  </si>
  <si>
    <t xml:space="preserve">          9. Джерела капітальних інвестицій </t>
  </si>
  <si>
    <t xml:space="preserve">         Додаткова інформація повинна включати результати аналізу фінансово-господарської  діяльності підприємства за звітний період, показники  господарської діяльності та розвитку підприємства в звітному періоді, цінову політику підприємства та розрахунок складу собівартості.</t>
  </si>
  <si>
    <t xml:space="preserve">          8. Інформація про проекти, під які планується залучити кредитні кошти</t>
  </si>
  <si>
    <t xml:space="preserve">      1. Дані про підприємство</t>
  </si>
  <si>
    <t xml:space="preserve">      2. Перелік підприємств, які входять до зведеного (або консолідованого) фінансового плану</t>
  </si>
  <si>
    <t xml:space="preserve">      3. Інформація про бізнес підприємства (код рядка 006 фінансового плану)</t>
  </si>
  <si>
    <t xml:space="preserve">      5. Інформація щодо отримання та повернення залучених коштів</t>
  </si>
  <si>
    <t xml:space="preserve">      4. Діючі фінансові зобов’язання підприємства</t>
  </si>
  <si>
    <t>Усього витрати</t>
  </si>
  <si>
    <t>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за результатами фінансово-господарської діяльності за минулий рік</t>
  </si>
  <si>
    <t>Зменшення / приріст зобов'язань (зобов'язання на дату розрахунку / зобов'язання на відповідну дату попереднього року), %                                                  ф.1 ( р.480 + р. 620)</t>
  </si>
  <si>
    <t>Факт                 поточного          періоду</t>
  </si>
  <si>
    <t>Коефіцієнт абсолютної ліквідності (грошові кошти / поточні зобов'язання)                                                                                   ф. 1 (р. 230 + р. 240) / ф. 1 р. 620</t>
  </si>
  <si>
    <t xml:space="preserve">Коефіцієнт рентабельності активів (чистий прибуток / вартість активів)                                                    ф. 2 р. 220 / ф. 1 р. 280 </t>
  </si>
  <si>
    <t>Коефіцієнт фінансової незалежності (автономії) (власний капітал / пасиви)                                         ф.1 (р. 380 + р. 430) /ф. 1 р. 640</t>
  </si>
  <si>
    <t xml:space="preserve">Середньооблікова кількість усіх працівників в еквіваленті повної зайнятості __________ осіб,  у тому числі з відокремленням чисельності апарату підприємства та розмежуванням категорій працівників (порівняно з фактичними даними року, що минув, запланованого рівня поточного року та даними планового року). У разі збільшення фонду оплати праці в плановому році порівняно з установленим рівнем попереднього року надати обґрунтування. </t>
  </si>
  <si>
    <t>Інші адміністративні витрати, усього, у тому числі:</t>
  </si>
  <si>
    <t>витрати на утримання основних фондів, інших необоротних активів загальногосподарського використання, у тому числі:</t>
  </si>
  <si>
    <t>Інші операційні витрати, усього,  у тому числі:</t>
  </si>
  <si>
    <t xml:space="preserve">Чистий дохід  (виручка) від реалізації продукції (товарів, робіт, послуг) </t>
  </si>
  <si>
    <t xml:space="preserve">      6. Аналіз окремих статей  фінансового плану                                                                                                                   </t>
  </si>
  <si>
    <t>Відхилення (+, -)</t>
  </si>
  <si>
    <t>Собівартість реалізованої продукції (товарів, робіт та послуг), усього, у тому числі:</t>
  </si>
  <si>
    <t>Погашення податкової заборгованості, у тому числі:</t>
  </si>
  <si>
    <t>Внески до державних цільових фондів, у тому числі:</t>
  </si>
  <si>
    <t xml:space="preserve">Відрахування частини чистого прибутку до державного бюджету:  </t>
  </si>
  <si>
    <t>Види діяльності (указати всі види діяльності)</t>
  </si>
  <si>
    <t>Повернено залучених коштів  за звітний період</t>
  </si>
  <si>
    <t>Таблиця 5</t>
  </si>
  <si>
    <t>Довідково: відрахування до фонду на виплату дивідендів 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від чистого прибутку планового року</t>
  </si>
  <si>
    <t>Розвиток виробництва</t>
  </si>
  <si>
    <t>Керівник</t>
  </si>
  <si>
    <t>______________</t>
  </si>
  <si>
    <t>_________________</t>
  </si>
  <si>
    <t>(посада)</t>
  </si>
  <si>
    <t xml:space="preserve">   (ініціали, прізвище)    </t>
  </si>
  <si>
    <t>___________________</t>
  </si>
  <si>
    <t>Матеріальні витрати, у тому числі:</t>
  </si>
  <si>
    <t>Коефіцієнт рентабельності діяльності (чистий прибуток / чистий дохід (виручка) від реалізації продукції (товарів, робіт, послуг))                                                        ф. 2 р. 220 / ф. 2 р. 035</t>
  </si>
  <si>
    <t>Коефіцієнт фінансової стійкості (власний капітал / (довгострокові зобов'язання + поточні зобов'язання))                           ф. 1 (р. 380 + р. 430) / ф. 1 (р. 480 +          р. 620)</t>
  </si>
  <si>
    <t>Коефіцієнт заборгованості (залучений капітал / власний капітал)                                                                                                                         ф.1 (р.480 + р. 620) /                                              ф.1 (р. 380 + р. 430)</t>
  </si>
  <si>
    <t>Коефіцієнт зносу основних засобів (сума зносу / первісну вартість основних засобів)                                         ф.1 р. 032 / ф.1 р. 031</t>
  </si>
  <si>
    <t>Дата видачі/                погашення (графік)</t>
  </si>
  <si>
    <t>Продовження таблиця 5</t>
  </si>
  <si>
    <t>Виконання               (%)</t>
  </si>
  <si>
    <t>Виконання                (%)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</si>
  <si>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</si>
  <si>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Інші операційні доходи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</si>
  <si>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фінансові доходи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</si>
  <si>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доходи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</si>
  <si>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адміністративні витрати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</si>
  <si>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витрати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</si>
  <si>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фонди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</si>
  <si>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цілі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</si>
  <si>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податки, у тому числі </t>
    </r>
    <r>
      <rPr>
        <i/>
        <sz val="14"/>
        <rFont val="Times New Roman"/>
        <family val="1"/>
        <charset val="204"/>
      </rPr>
      <t>(розшифрувати):</t>
    </r>
  </si>
  <si>
    <r>
      <t xml:space="preserve">&lt; </t>
    </r>
    <r>
      <rPr>
        <sz val="14"/>
        <rFont val="Times New Roman"/>
        <family val="1"/>
        <charset val="204"/>
      </rPr>
      <t>100 %</t>
    </r>
  </si>
  <si>
    <r>
      <t xml:space="preserve">Інші надходження </t>
    </r>
    <r>
      <rPr>
        <i/>
        <sz val="14"/>
        <rFont val="Times New Roman"/>
        <family val="1"/>
        <charset val="204"/>
      </rPr>
      <t xml:space="preserve">(розшифрувати) </t>
    </r>
  </si>
  <si>
    <r>
      <t xml:space="preserve">Платежі в бюджет </t>
    </r>
    <r>
      <rPr>
        <i/>
        <sz val="14"/>
        <rFont val="Times New Roman"/>
        <family val="1"/>
        <charset val="204"/>
      </rPr>
      <t xml:space="preserve">(розшифрувати) </t>
    </r>
  </si>
  <si>
    <r>
      <t xml:space="preserve">Інші фінансові зобов'язання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</si>
  <si>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відрахування з доходу </t>
    </r>
    <r>
      <rPr>
        <i/>
        <sz val="14"/>
        <rFont val="Times New Roman"/>
        <family val="1"/>
        <charset val="204"/>
      </rPr>
      <t>(розшифрувати)</t>
    </r>
  </si>
  <si>
    <r>
      <t>інші витрати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>)</t>
    </r>
  </si>
  <si>
    <r>
      <t xml:space="preserve">інші витрати на збут </t>
    </r>
    <r>
      <rPr>
        <i/>
        <sz val="14"/>
        <rFont val="Times New Roman"/>
        <family val="1"/>
        <charset val="204"/>
      </rPr>
      <t>(розшифрувати)</t>
    </r>
  </si>
  <si>
    <r>
      <t xml:space="preserve">інші операційні витрати </t>
    </r>
    <r>
      <rPr>
        <i/>
        <sz val="14"/>
        <rFont val="Times New Roman"/>
        <family val="1"/>
        <charset val="204"/>
      </rPr>
      <t>(розшифрувати)</t>
    </r>
    <r>
      <rPr>
        <vertAlign val="superscript"/>
        <sz val="14"/>
        <rFont val="Times New Roman"/>
        <family val="1"/>
        <charset val="204"/>
      </rPr>
      <t xml:space="preserve">            </t>
    </r>
  </si>
  <si>
    <r>
      <t>Фінансові витрати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 xml:space="preserve">)  </t>
    </r>
  </si>
  <si>
    <r>
      <t>Втрати від участі в капіталі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>)</t>
    </r>
  </si>
  <si>
    <r>
      <t>Інші витрати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 xml:space="preserve">)  </t>
    </r>
  </si>
  <si>
    <r>
      <t>Інші фонди (</t>
    </r>
    <r>
      <rPr>
        <i/>
        <sz val="14"/>
        <rFont val="Times New Roman"/>
        <family val="1"/>
        <charset val="204"/>
      </rPr>
      <t>розшифрувати</t>
    </r>
    <r>
      <rPr>
        <sz val="14"/>
        <rFont val="Times New Roman"/>
        <family val="1"/>
        <charset val="204"/>
      </rPr>
      <t xml:space="preserve">)  </t>
    </r>
  </si>
  <si>
    <r>
      <t xml:space="preserve">Інші цілі розподілу чистого прибутку </t>
    </r>
    <r>
      <rPr>
        <i/>
        <sz val="14"/>
        <rFont val="Times New Roman"/>
        <family val="1"/>
        <charset val="204"/>
      </rPr>
      <t>(розшифрувати)</t>
    </r>
    <r>
      <rPr>
        <sz val="14"/>
        <rFont val="Times New Roman"/>
        <family val="1"/>
        <charset val="204"/>
      </rPr>
      <t xml:space="preserve">  </t>
    </r>
  </si>
  <si>
    <r>
      <t xml:space="preserve">         7. Витрати на утримання транспорту </t>
    </r>
    <r>
      <rPr>
        <sz val="14"/>
        <rFont val="Times New Roman"/>
        <family val="1"/>
        <charset val="204"/>
      </rPr>
      <t> (у складі адміністративних витрат)</t>
    </r>
  </si>
  <si>
    <r>
      <t>Назва об</t>
    </r>
    <r>
      <rPr>
        <sz val="14"/>
        <color indexed="8"/>
        <rFont val="Times New Roman"/>
        <family val="1"/>
        <charset val="204"/>
      </rPr>
      <t>’</t>
    </r>
    <r>
      <rPr>
        <sz val="14"/>
        <rFont val="Times New Roman"/>
        <family val="1"/>
        <charset val="204"/>
      </rPr>
      <t>єкта</t>
    </r>
  </si>
  <si>
    <r>
      <t xml:space="preserve">Інші джерела </t>
    </r>
    <r>
      <rPr>
        <i/>
        <sz val="14"/>
        <rFont val="Times New Roman"/>
        <family val="1"/>
        <charset val="204"/>
      </rPr>
      <t xml:space="preserve">(розшифрувати) </t>
    </r>
  </si>
  <si>
    <t>_______________</t>
  </si>
  <si>
    <t xml:space="preserve">(ініціали, прізвище)    </t>
  </si>
  <si>
    <t xml:space="preserve">  ______________</t>
  </si>
  <si>
    <t xml:space="preserve">      (посада)</t>
  </si>
  <si>
    <t xml:space="preserve">      Керівник</t>
  </si>
  <si>
    <t>Додаток 3</t>
  </si>
  <si>
    <t>Продовження додатка 3</t>
  </si>
  <si>
    <t>Капітальні інвестиції, усього,                        у тому числі:</t>
  </si>
  <si>
    <t>фінансового плану суб'єкта господарювання державного сектору економіки</t>
  </si>
  <si>
    <t>Інші доходи:</t>
  </si>
  <si>
    <t>007/1</t>
  </si>
  <si>
    <t>007/2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</si>
  <si>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</si>
  <si>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</si>
  <si>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</si>
  <si>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зв’язок та інтернет</t>
  </si>
  <si>
    <t>витрати на обслуговування оргтехніки</t>
  </si>
  <si>
    <t xml:space="preserve">витрати на культурно-масові заходи  </t>
  </si>
  <si>
    <t xml:space="preserve">амортизація </t>
  </si>
  <si>
    <t>юридичні та нотаріальні послуги</t>
  </si>
  <si>
    <t xml:space="preserve">витрати на охорону праці та навчання працівників </t>
  </si>
  <si>
    <t xml:space="preserve">інші адміністративні витрати 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</si>
  <si>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</si>
  <si>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</si>
  <si>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витрати</t>
  </si>
  <si>
    <t>Директор</t>
  </si>
  <si>
    <t>Дохід від надання платних послуг</t>
  </si>
  <si>
    <t>Інші  доходи від операційної діяльності :</t>
  </si>
  <si>
    <t>Дохід від операційної оренди активів</t>
  </si>
  <si>
    <t>007/3</t>
  </si>
  <si>
    <t>007/4</t>
  </si>
  <si>
    <t>Дохід від реалізації інших оборотних активів</t>
  </si>
  <si>
    <t>Дохід від безоплатного одержання вакцин, медикаментів, матеріалів та ін.</t>
  </si>
  <si>
    <t>Дохід від безоплатного одержання оборотніх активів, в. т.ч.</t>
  </si>
  <si>
    <t xml:space="preserve">Дохід з місцевого бюджету за цільовими програмами -відшкодування витрат по оплаті комунальних послуг , енергоносіїв, товарів і послуг                                                                             </t>
  </si>
  <si>
    <t>Дохід з місцевого бюджету за цільовими програмами - інші програми та заходи у сфері охорони здоров’я (пільгові медикаменти)</t>
  </si>
  <si>
    <t>Витрати на комунальні послуги та енергоносії, в т.ч.:</t>
  </si>
  <si>
    <t>Витрати на теплопостачання</t>
  </si>
  <si>
    <t>Витрати на водопостачання та водовідведення</t>
  </si>
  <si>
    <t>Витрати на електроенергію</t>
  </si>
  <si>
    <t>Витрати на вивіз ТВП</t>
  </si>
  <si>
    <t>витрати на паливо-мастильні матеріали</t>
  </si>
  <si>
    <t>інші доходи від звичайної діяльності</t>
  </si>
  <si>
    <t>Собівартість реалізованої продукції (товарів, робіт та послуг) (розшифрувати)</t>
  </si>
  <si>
    <t xml:space="preserve">Витрати на послуги, матеріали та сировину, в т.ч.:                                                                       </t>
  </si>
  <si>
    <t xml:space="preserve">Адміністративні витрати, в т.ч.:                                                                             </t>
  </si>
  <si>
    <t>Інші надходження  ( відшкодування орендарів, % на залишок коштів на пот.рахунку)</t>
  </si>
  <si>
    <t>004/1</t>
  </si>
  <si>
    <t>004/2</t>
  </si>
  <si>
    <t>004/3</t>
  </si>
  <si>
    <t>004/4</t>
  </si>
  <si>
    <t>004/5</t>
  </si>
  <si>
    <t>004/6</t>
  </si>
  <si>
    <t>004/7</t>
  </si>
  <si>
    <t>005/1</t>
  </si>
  <si>
    <t>005/2</t>
  </si>
  <si>
    <t>005/3</t>
  </si>
  <si>
    <t>005/4</t>
  </si>
  <si>
    <t>005/5</t>
  </si>
  <si>
    <t>005/6</t>
  </si>
  <si>
    <t>005/7</t>
  </si>
  <si>
    <t>005/8</t>
  </si>
  <si>
    <t>005/9</t>
  </si>
  <si>
    <t>005/10</t>
  </si>
  <si>
    <t>005/11</t>
  </si>
  <si>
    <t>005/12</t>
  </si>
  <si>
    <t>005/13</t>
  </si>
  <si>
    <t>006/1</t>
  </si>
  <si>
    <t>006/2</t>
  </si>
  <si>
    <t>006/3</t>
  </si>
  <si>
    <t>Матеріальні затрати</t>
  </si>
  <si>
    <t>Інші витрати (розшифрувати)</t>
  </si>
  <si>
    <t xml:space="preserve">Інші витрати від операційної діяльності                                       </t>
  </si>
  <si>
    <t>007/5</t>
  </si>
  <si>
    <t>006/3/1</t>
  </si>
  <si>
    <t>004/1/1</t>
  </si>
  <si>
    <t>004/1/2</t>
  </si>
  <si>
    <t>004/1/3</t>
  </si>
  <si>
    <t>004/1/4</t>
  </si>
  <si>
    <t>004/1/5</t>
  </si>
  <si>
    <t>004/2/1</t>
  </si>
  <si>
    <t>004/2/2</t>
  </si>
  <si>
    <t>004/2/3</t>
  </si>
  <si>
    <t>004/2/4</t>
  </si>
  <si>
    <t>витрати на вакцини, препарати по програмі трансплантації, підтримці пацієнтів з різними захворюваннями</t>
  </si>
  <si>
    <t>007/5/1</t>
  </si>
  <si>
    <t>витрати по орендованих приміщеннях</t>
  </si>
  <si>
    <t>007/5/2</t>
  </si>
  <si>
    <t>витрати по претензіям, пені, штрафах</t>
  </si>
  <si>
    <t>007/5/3</t>
  </si>
  <si>
    <t>007/5/4</t>
  </si>
  <si>
    <t>витрати на службові відрядження окремих підрозділів</t>
  </si>
  <si>
    <r>
      <t xml:space="preserve">Дохід від участі в капіталі </t>
    </r>
    <r>
      <rPr>
        <b/>
        <i/>
        <sz val="14"/>
        <rFont val="Times New Roman"/>
        <family val="1"/>
        <charset val="204"/>
      </rPr>
      <t>(розшифрувати)</t>
    </r>
  </si>
  <si>
    <r>
      <t>Інші фінансові доходи</t>
    </r>
    <r>
      <rPr>
        <b/>
        <i/>
        <sz val="14"/>
        <rFont val="Times New Roman"/>
        <family val="1"/>
        <charset val="204"/>
      </rPr>
      <t xml:space="preserve"> ( відсотки від депозитів)</t>
    </r>
  </si>
  <si>
    <t>011/1</t>
  </si>
  <si>
    <t>011/2</t>
  </si>
  <si>
    <r>
      <t xml:space="preserve">Чистий дохід (виручка) від реалізації продукції (товарів, робіт, послуг) </t>
    </r>
    <r>
      <rPr>
        <b/>
        <i/>
        <sz val="14"/>
        <rFont val="Times New Roman"/>
        <family val="1"/>
        <charset val="204"/>
      </rPr>
      <t>(розшифрувати)</t>
    </r>
  </si>
  <si>
    <t xml:space="preserve">Рік </t>
  </si>
  <si>
    <t>комунальна</t>
  </si>
  <si>
    <t>комунальне підпиемство</t>
  </si>
  <si>
    <t>Міністерство охорони здоров"я</t>
  </si>
  <si>
    <r>
      <t xml:space="preserve">Інші  податки </t>
    </r>
    <r>
      <rPr>
        <i/>
        <sz val="14"/>
        <rFont val="Times New Roman"/>
        <family val="1"/>
        <charset val="204"/>
      </rPr>
      <t>(податок на доходи)</t>
    </r>
    <r>
      <rPr>
        <sz val="14"/>
        <rFont val="Times New Roman"/>
        <family val="1"/>
        <charset val="204"/>
      </rPr>
      <t xml:space="preserve">  </t>
    </r>
  </si>
  <si>
    <t xml:space="preserve">  </t>
  </si>
  <si>
    <t>відсотки банку</t>
  </si>
  <si>
    <r>
      <t xml:space="preserve">Інші витрати </t>
    </r>
    <r>
      <rPr>
        <i/>
        <sz val="14"/>
        <rFont val="Times New Roman"/>
        <family val="1"/>
        <charset val="204"/>
      </rPr>
      <t>(еквіваленти грошових коштів)</t>
    </r>
  </si>
  <si>
    <t>податок на додану вартість</t>
  </si>
  <si>
    <t>збір за забруднення навколошніго середовища</t>
  </si>
  <si>
    <t>пожаток на землю</t>
  </si>
  <si>
    <t>Нарахування на оплату праці</t>
  </si>
  <si>
    <t>"017/1</t>
  </si>
  <si>
    <t>"017/2</t>
  </si>
  <si>
    <r>
      <t xml:space="preserve">інші платежі </t>
    </r>
    <r>
      <rPr>
        <i/>
        <sz val="14"/>
        <rFont val="Times New Roman"/>
        <family val="1"/>
        <charset val="204"/>
      </rPr>
      <t>(екологічний податок)</t>
    </r>
  </si>
  <si>
    <t>лікарняні заклади</t>
  </si>
  <si>
    <t>охорона здоров"я</t>
  </si>
  <si>
    <t>тис.грн</t>
  </si>
  <si>
    <t>Таблиця 4</t>
  </si>
  <si>
    <t>006/4</t>
  </si>
  <si>
    <t>006/5</t>
  </si>
  <si>
    <t>006/6</t>
  </si>
  <si>
    <t>006/7</t>
  </si>
  <si>
    <t>КНП "Соснівська міська лікарня Червоноградської міської ради"</t>
  </si>
  <si>
    <t>86.21</t>
  </si>
  <si>
    <t xml:space="preserve">м.Соснівка </t>
  </si>
  <si>
    <t>м.Соснівка. вул. Грушевського.36</t>
  </si>
  <si>
    <t>(03249)-342-25</t>
  </si>
  <si>
    <t>Кінах Юрій Васильович</t>
  </si>
  <si>
    <t>Дохід з місцевого бюджету за цільовими програмами - капітальні трансферти, субвенції</t>
  </si>
  <si>
    <t>Юрій КІНАХ</t>
  </si>
  <si>
    <t>відшкодування ФСС з ТВП</t>
  </si>
  <si>
    <t>Юрій Кінах</t>
  </si>
  <si>
    <t>амортизація, списання безоплатного одержаних  активів</t>
  </si>
  <si>
    <t>послуги (крім комунальних)</t>
  </si>
  <si>
    <t>предмети, обладнання та інвентар</t>
  </si>
  <si>
    <t>відрядження</t>
  </si>
  <si>
    <t>медикаменти та перев’язувальні матеріали, реактиви,деззасоби та ін</t>
  </si>
  <si>
    <t>Головний бухгалтер</t>
  </si>
  <si>
    <t>Михайло БАБІЧУК</t>
  </si>
  <si>
    <t>за 2023 рік</t>
  </si>
  <si>
    <t xml:space="preserve">Інші матеріальні витрати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</si>
</sst>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9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Arial"/>
      <family val="2"/>
      <charset val="204"/>
    </font>
    <font>
      <b/>
      <sz val="14"/>
      <name val="Times New Roman Cyr"/>
      <family val="1"/>
      <charset val="204"/>
    </font>
    <font>
      <sz val="14"/>
      <color indexed="9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9"/>
      <name val="Times New Roman Cyr"/>
      <family val="1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D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 shrinkToFit="1"/>
    </xf>
    <xf numFmtId="0" fontId="8" fillId="0" borderId="0" xfId="0" applyFont="1" applyBorder="1" applyAlignment="1">
      <alignment vertical="center" wrapText="1" shrinkToFit="1"/>
    </xf>
    <xf numFmtId="0" fontId="14" fillId="0" borderId="0" xfId="0" applyFont="1" applyBorder="1" applyAlignment="1">
      <alignment vertical="center"/>
    </xf>
    <xf numFmtId="0" fontId="8" fillId="0" borderId="0" xfId="0" applyFont="1" applyAlignment="1">
      <alignment vertical="center" wrapText="1" shrinkToFit="1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 shrinkToFit="1"/>
    </xf>
    <xf numFmtId="0" fontId="14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Border="1" applyAlignment="1"/>
    <xf numFmtId="0" fontId="13" fillId="0" borderId="0" xfId="0" applyFont="1" applyAlignment="1"/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Alignment="1"/>
    <xf numFmtId="0" fontId="15" fillId="0" borderId="0" xfId="0" applyFont="1" applyFill="1" applyBorder="1" applyAlignment="1"/>
    <xf numFmtId="0" fontId="15" fillId="0" borderId="0" xfId="0" applyFont="1" applyBorder="1" applyAlignment="1"/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quotePrefix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8" fillId="0" borderId="1" xfId="0" quotePrefix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horizontal="right" vertical="center" wrapText="1"/>
    </xf>
    <xf numFmtId="164" fontId="18" fillId="0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quotePrefix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vertical="center" wrapText="1"/>
    </xf>
    <xf numFmtId="3" fontId="19" fillId="0" borderId="0" xfId="0" applyNumberFormat="1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0" fontId="19" fillId="0" borderId="0" xfId="0" applyFont="1" applyAlignment="1"/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quotePrefix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quotePrefix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3" fontId="25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left" vertical="center" wrapText="1" shrinkToFit="1"/>
    </xf>
    <xf numFmtId="0" fontId="29" fillId="0" borderId="1" xfId="0" applyFont="1" applyFill="1" applyBorder="1" applyAlignment="1">
      <alignment horizontal="center" vertical="center" wrapText="1" shrinkToFit="1"/>
    </xf>
    <xf numFmtId="3" fontId="19" fillId="0" borderId="1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 shrinkToFit="1"/>
    </xf>
    <xf numFmtId="3" fontId="19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left" vertical="center" wrapText="1" shrinkToFit="1"/>
    </xf>
    <xf numFmtId="3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" xfId="0" applyFont="1" applyBorder="1" applyAlignment="1">
      <alignment vertical="center" wrapText="1" shrinkToFit="1"/>
    </xf>
    <xf numFmtId="49" fontId="19" fillId="0" borderId="1" xfId="0" applyNumberFormat="1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justify" vertical="center" wrapText="1" shrinkToFit="1"/>
    </xf>
    <xf numFmtId="0" fontId="18" fillId="0" borderId="1" xfId="0" applyFont="1" applyBorder="1" applyAlignment="1">
      <alignment vertical="center" wrapText="1" shrinkToFit="1"/>
    </xf>
    <xf numFmtId="49" fontId="18" fillId="0" borderId="1" xfId="0" applyNumberFormat="1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19" fillId="2" borderId="1" xfId="0" applyFont="1" applyFill="1" applyBorder="1" applyAlignment="1">
      <alignment vertical="center" wrapText="1" shrinkToFi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 shrinkToFit="1"/>
    </xf>
    <xf numFmtId="0" fontId="18" fillId="0" borderId="1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wrapText="1" shrinkToFi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 shrinkToFit="1"/>
    </xf>
    <xf numFmtId="0" fontId="18" fillId="0" borderId="0" xfId="0" applyFont="1" applyBorder="1" applyAlignment="1">
      <alignment horizontal="right" vertical="center"/>
    </xf>
    <xf numFmtId="164" fontId="27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right" vertical="center" wrapText="1"/>
    </xf>
    <xf numFmtId="164" fontId="27" fillId="0" borderId="0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 wrapText="1" shrinkToFit="1"/>
    </xf>
    <xf numFmtId="0" fontId="18" fillId="0" borderId="0" xfId="0" applyFont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distributed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right" vertical="center"/>
    </xf>
    <xf numFmtId="165" fontId="19" fillId="0" borderId="1" xfId="0" applyNumberFormat="1" applyFont="1" applyFill="1" applyBorder="1" applyAlignment="1">
      <alignment horizontal="right" vertical="center" wrapText="1"/>
    </xf>
    <xf numFmtId="164" fontId="24" fillId="0" borderId="1" xfId="0" quotePrefix="1" applyNumberFormat="1" applyFont="1" applyFill="1" applyBorder="1" applyAlignment="1">
      <alignment horizontal="right" vertical="center"/>
    </xf>
    <xf numFmtId="164" fontId="24" fillId="0" borderId="1" xfId="0" applyNumberFormat="1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>
      <alignment horizontal="right" vertical="center"/>
    </xf>
    <xf numFmtId="165" fontId="24" fillId="0" borderId="1" xfId="0" quotePrefix="1" applyNumberFormat="1" applyFont="1" applyFill="1" applyBorder="1" applyAlignment="1">
      <alignment horizontal="right"/>
    </xf>
    <xf numFmtId="165" fontId="24" fillId="0" borderId="1" xfId="0" quotePrefix="1" applyNumberFormat="1" applyFont="1" applyFill="1" applyBorder="1" applyAlignment="1">
      <alignment horizontal="right" vertical="center"/>
    </xf>
    <xf numFmtId="164" fontId="24" fillId="0" borderId="1" xfId="0" applyNumberFormat="1" applyFont="1" applyFill="1" applyBorder="1" applyAlignment="1">
      <alignment horizontal="right" vertical="center" wrapText="1"/>
    </xf>
    <xf numFmtId="164" fontId="22" fillId="0" borderId="1" xfId="0" quotePrefix="1" applyNumberFormat="1" applyFont="1" applyFill="1" applyBorder="1" applyAlignment="1">
      <alignment horizontal="right" vertical="center"/>
    </xf>
    <xf numFmtId="164" fontId="19" fillId="0" borderId="1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164" fontId="19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35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164" fontId="15" fillId="0" borderId="0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34" fillId="3" borderId="1" xfId="0" applyNumberFormat="1" applyFont="1" applyFill="1" applyBorder="1" applyAlignment="1">
      <alignment horizontal="center" vertical="center"/>
    </xf>
    <xf numFmtId="164" fontId="36" fillId="3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vertical="center"/>
    </xf>
    <xf numFmtId="0" fontId="37" fillId="4" borderId="1" xfId="0" applyFont="1" applyFill="1" applyBorder="1" applyAlignment="1">
      <alignment vertical="center" wrapText="1"/>
    </xf>
    <xf numFmtId="164" fontId="37" fillId="4" borderId="1" xfId="0" applyNumberFormat="1" applyFont="1" applyFill="1" applyBorder="1" applyAlignment="1">
      <alignment horizontal="center" vertical="center"/>
    </xf>
    <xf numFmtId="0" fontId="18" fillId="4" borderId="1" xfId="0" quotePrefix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2" fontId="24" fillId="0" borderId="1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vertical="center" wrapText="1"/>
    </xf>
    <xf numFmtId="164" fontId="37" fillId="5" borderId="1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vertical="distributed" wrapText="1"/>
    </xf>
    <xf numFmtId="0" fontId="19" fillId="0" borderId="0" xfId="0" applyFont="1" applyFill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64" fontId="19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 shrinkToFit="1"/>
    </xf>
    <xf numFmtId="0" fontId="15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4"/>
  <sheetViews>
    <sheetView tabSelected="1" zoomScaleNormal="100" zoomScaleSheetLayoutView="80" workbookViewId="0">
      <selection activeCell="D26" sqref="D26:D27"/>
    </sheetView>
  </sheetViews>
  <sheetFormatPr defaultRowHeight="15.75"/>
  <cols>
    <col min="1" max="1" width="69" style="9" customWidth="1"/>
    <col min="2" max="2" width="12.5703125" style="1" customWidth="1"/>
    <col min="3" max="3" width="16.5703125" style="9" customWidth="1"/>
    <col min="4" max="4" width="18" style="9" customWidth="1"/>
    <col min="5" max="5" width="19.42578125" style="9" customWidth="1"/>
    <col min="6" max="6" width="23.7109375" style="9" customWidth="1"/>
    <col min="7" max="7" width="13.140625" style="9" customWidth="1"/>
    <col min="8" max="8" width="10.28515625" style="9" customWidth="1"/>
    <col min="9" max="9" width="9.5703125" style="9" customWidth="1"/>
    <col min="10" max="12" width="9.140625" style="9"/>
    <col min="13" max="13" width="26.5703125" style="9" customWidth="1"/>
    <col min="14" max="15" width="9.140625" style="9"/>
    <col min="16" max="16" width="8.5703125" style="9" customWidth="1"/>
    <col min="17" max="16384" width="9.140625" style="9"/>
  </cols>
  <sheetData>
    <row r="1" spans="1:6" ht="18.75">
      <c r="A1" s="69"/>
      <c r="B1" s="47"/>
      <c r="C1" s="69"/>
      <c r="D1" s="252" t="s">
        <v>387</v>
      </c>
      <c r="E1" s="252"/>
      <c r="F1" s="252"/>
    </row>
    <row r="2" spans="1:6" ht="18.75">
      <c r="A2" s="69"/>
      <c r="B2" s="47"/>
      <c r="C2" s="252" t="s">
        <v>186</v>
      </c>
      <c r="D2" s="252"/>
      <c r="E2" s="252"/>
      <c r="F2" s="252"/>
    </row>
    <row r="3" spans="1:6" ht="18.75" customHeight="1">
      <c r="A3" s="69"/>
      <c r="B3" s="272" t="s">
        <v>390</v>
      </c>
      <c r="C3" s="272"/>
      <c r="D3" s="272"/>
      <c r="E3" s="272"/>
      <c r="F3" s="272"/>
    </row>
    <row r="4" spans="1:6" ht="12" customHeight="1">
      <c r="A4" s="175"/>
      <c r="B4" s="132"/>
      <c r="C4" s="132"/>
      <c r="D4" s="132"/>
      <c r="E4" s="132"/>
      <c r="F4" s="132"/>
    </row>
    <row r="5" spans="1:6" ht="15.75" customHeight="1">
      <c r="A5" s="264"/>
      <c r="B5" s="265"/>
      <c r="C5" s="265"/>
      <c r="D5" s="265"/>
      <c r="E5" s="266"/>
      <c r="F5" s="195" t="s">
        <v>254</v>
      </c>
    </row>
    <row r="6" spans="1:6" ht="16.5" customHeight="1">
      <c r="A6" s="253"/>
      <c r="B6" s="254"/>
      <c r="C6" s="254"/>
      <c r="D6" s="254"/>
      <c r="E6" s="74" t="s">
        <v>479</v>
      </c>
      <c r="F6" s="73">
        <v>2022</v>
      </c>
    </row>
    <row r="7" spans="1:6" ht="35.25" customHeight="1">
      <c r="A7" s="75" t="s">
        <v>189</v>
      </c>
      <c r="B7" s="267" t="s">
        <v>502</v>
      </c>
      <c r="C7" s="268"/>
      <c r="D7" s="268"/>
      <c r="E7" s="210" t="s">
        <v>190</v>
      </c>
      <c r="F7" s="73">
        <v>43260585</v>
      </c>
    </row>
    <row r="8" spans="1:6" ht="18.75">
      <c r="A8" s="72" t="s">
        <v>191</v>
      </c>
      <c r="B8" s="256" t="s">
        <v>480</v>
      </c>
      <c r="C8" s="257"/>
      <c r="D8" s="257"/>
      <c r="E8" s="210" t="s">
        <v>192</v>
      </c>
      <c r="F8" s="73">
        <v>150</v>
      </c>
    </row>
    <row r="9" spans="1:6" ht="18.75">
      <c r="A9" s="72" t="s">
        <v>193</v>
      </c>
      <c r="B9" s="256" t="s">
        <v>504</v>
      </c>
      <c r="C9" s="257"/>
      <c r="D9" s="257"/>
      <c r="E9" s="210" t="s">
        <v>194</v>
      </c>
      <c r="F9" s="79">
        <v>4624800000</v>
      </c>
    </row>
    <row r="10" spans="1:6" ht="19.5">
      <c r="A10" s="75" t="s">
        <v>357</v>
      </c>
      <c r="B10" s="259" t="s">
        <v>482</v>
      </c>
      <c r="C10" s="260"/>
      <c r="D10" s="260"/>
      <c r="E10" s="210" t="s">
        <v>195</v>
      </c>
      <c r="F10" s="73"/>
    </row>
    <row r="11" spans="1:6" ht="18.75">
      <c r="A11" s="75" t="s">
        <v>196</v>
      </c>
      <c r="B11" s="256" t="s">
        <v>495</v>
      </c>
      <c r="C11" s="257"/>
      <c r="D11" s="257"/>
      <c r="E11" s="210" t="s">
        <v>197</v>
      </c>
      <c r="F11" s="73"/>
    </row>
    <row r="12" spans="1:6" ht="18.75">
      <c r="A12" s="77" t="s">
        <v>198</v>
      </c>
      <c r="B12" s="256" t="s">
        <v>494</v>
      </c>
      <c r="C12" s="257"/>
      <c r="D12" s="257"/>
      <c r="E12" s="210" t="s">
        <v>199</v>
      </c>
      <c r="F12" s="73" t="s">
        <v>503</v>
      </c>
    </row>
    <row r="13" spans="1:6" ht="18.75">
      <c r="A13" s="77" t="s">
        <v>206</v>
      </c>
      <c r="B13" s="256" t="s">
        <v>496</v>
      </c>
      <c r="C13" s="257"/>
      <c r="D13" s="257"/>
      <c r="E13" s="257"/>
      <c r="F13" s="258"/>
    </row>
    <row r="14" spans="1:6" ht="18.75">
      <c r="A14" s="77" t="s">
        <v>200</v>
      </c>
      <c r="B14" s="256" t="s">
        <v>481</v>
      </c>
      <c r="C14" s="257"/>
      <c r="D14" s="257"/>
      <c r="E14" s="257"/>
      <c r="F14" s="258"/>
    </row>
    <row r="15" spans="1:6" ht="18.75">
      <c r="A15" s="77" t="s">
        <v>201</v>
      </c>
      <c r="B15" s="269">
        <v>91</v>
      </c>
      <c r="C15" s="270"/>
      <c r="D15" s="270"/>
      <c r="E15" s="270"/>
      <c r="F15" s="271"/>
    </row>
    <row r="16" spans="1:6" ht="18.75">
      <c r="A16" s="78" t="s">
        <v>202</v>
      </c>
      <c r="B16" s="253" t="s">
        <v>505</v>
      </c>
      <c r="C16" s="254"/>
      <c r="D16" s="254"/>
      <c r="E16" s="254"/>
      <c r="F16" s="255"/>
    </row>
    <row r="17" spans="1:8" ht="15.75" customHeight="1">
      <c r="A17" s="77" t="s">
        <v>203</v>
      </c>
      <c r="B17" s="253" t="s">
        <v>506</v>
      </c>
      <c r="C17" s="254"/>
      <c r="D17" s="254"/>
      <c r="E17" s="254"/>
      <c r="F17" s="255"/>
    </row>
    <row r="18" spans="1:8" ht="18.75">
      <c r="A18" s="78" t="s">
        <v>204</v>
      </c>
      <c r="B18" s="253" t="s">
        <v>507</v>
      </c>
      <c r="C18" s="254"/>
      <c r="D18" s="254"/>
      <c r="E18" s="254"/>
      <c r="F18" s="255"/>
    </row>
    <row r="19" spans="1:8" ht="14.25" customHeight="1">
      <c r="A19" s="76"/>
      <c r="B19" s="69"/>
      <c r="C19" s="69"/>
      <c r="D19" s="69"/>
      <c r="E19" s="69"/>
      <c r="F19" s="69"/>
    </row>
    <row r="20" spans="1:8" ht="18.75">
      <c r="A20" s="262" t="s">
        <v>205</v>
      </c>
      <c r="B20" s="262"/>
      <c r="C20" s="262"/>
      <c r="D20" s="262"/>
      <c r="E20" s="262"/>
      <c r="F20" s="262"/>
      <c r="G20" s="35"/>
    </row>
    <row r="21" spans="1:8" ht="21.75" customHeight="1">
      <c r="A21" s="262" t="s">
        <v>519</v>
      </c>
      <c r="B21" s="262"/>
      <c r="C21" s="262"/>
      <c r="D21" s="262"/>
      <c r="E21" s="262"/>
      <c r="F21" s="262"/>
    </row>
    <row r="22" spans="1:8" ht="15" customHeight="1">
      <c r="A22" s="263" t="s">
        <v>210</v>
      </c>
      <c r="B22" s="263"/>
      <c r="C22" s="263"/>
      <c r="D22" s="263"/>
      <c r="E22" s="263"/>
      <c r="F22" s="263"/>
    </row>
    <row r="23" spans="1:8" ht="9" customHeight="1">
      <c r="A23" s="47"/>
      <c r="B23" s="47"/>
      <c r="C23" s="47"/>
      <c r="D23" s="47"/>
      <c r="E23" s="47"/>
      <c r="F23" s="47"/>
    </row>
    <row r="24" spans="1:8" ht="19.5" customHeight="1">
      <c r="A24" s="262" t="s">
        <v>218</v>
      </c>
      <c r="B24" s="262"/>
      <c r="C24" s="262"/>
      <c r="D24" s="262"/>
      <c r="E24" s="262"/>
      <c r="F24" s="262"/>
    </row>
    <row r="25" spans="1:8" ht="19.5" customHeight="1">
      <c r="A25" s="251" t="s">
        <v>219</v>
      </c>
      <c r="B25" s="251"/>
      <c r="C25" s="251"/>
      <c r="D25" s="251"/>
      <c r="E25" s="251"/>
      <c r="F25" s="251"/>
    </row>
    <row r="26" spans="1:8" ht="14.25" customHeight="1">
      <c r="A26" s="250" t="s">
        <v>255</v>
      </c>
      <c r="B26" s="261" t="s">
        <v>24</v>
      </c>
      <c r="C26" s="261" t="s">
        <v>128</v>
      </c>
      <c r="D26" s="261" t="s">
        <v>129</v>
      </c>
      <c r="E26" s="261" t="s">
        <v>148</v>
      </c>
      <c r="F26" s="261" t="s">
        <v>355</v>
      </c>
    </row>
    <row r="27" spans="1:8" ht="27.75" customHeight="1">
      <c r="A27" s="250"/>
      <c r="B27" s="261"/>
      <c r="C27" s="261"/>
      <c r="D27" s="261"/>
      <c r="E27" s="261"/>
      <c r="F27" s="261"/>
    </row>
    <row r="28" spans="1:8" ht="15" customHeight="1">
      <c r="A28" s="79">
        <v>1</v>
      </c>
      <c r="B28" s="80">
        <v>2</v>
      </c>
      <c r="C28" s="249">
        <v>3</v>
      </c>
      <c r="D28" s="249">
        <v>4</v>
      </c>
      <c r="E28" s="80">
        <v>5</v>
      </c>
      <c r="F28" s="80">
        <v>6</v>
      </c>
    </row>
    <row r="29" spans="1:8" s="6" customFormat="1" ht="37.5" customHeight="1">
      <c r="A29" s="211" t="s">
        <v>33</v>
      </c>
      <c r="B29" s="82" t="s">
        <v>19</v>
      </c>
      <c r="C29" s="213">
        <v>16583.599999999999</v>
      </c>
      <c r="D29" s="213">
        <v>15247.1</v>
      </c>
      <c r="E29" s="214">
        <f t="shared" ref="E29:E30" si="0">D29-C29</f>
        <v>-1336.5</v>
      </c>
      <c r="F29" s="213">
        <f>D29/C29*100</f>
        <v>91.9</v>
      </c>
    </row>
    <row r="30" spans="1:8" s="6" customFormat="1" ht="22.5" customHeight="1">
      <c r="A30" s="228" t="s">
        <v>408</v>
      </c>
      <c r="B30" s="82" t="s">
        <v>20</v>
      </c>
      <c r="C30" s="213">
        <v>200</v>
      </c>
      <c r="D30" s="213">
        <v>309.8</v>
      </c>
      <c r="E30" s="214">
        <f t="shared" si="0"/>
        <v>109.8</v>
      </c>
      <c r="F30" s="213">
        <f>D30/C30*100</f>
        <v>154.9</v>
      </c>
    </row>
    <row r="31" spans="1:8" s="10" customFormat="1" ht="36.75" customHeight="1">
      <c r="A31" s="84" t="s">
        <v>478</v>
      </c>
      <c r="B31" s="87" t="s">
        <v>21</v>
      </c>
      <c r="C31" s="212">
        <f>C29+C30</f>
        <v>16783.599999999999</v>
      </c>
      <c r="D31" s="212">
        <f>D29+D30</f>
        <v>15556.9</v>
      </c>
      <c r="E31" s="212">
        <f>E29+E30</f>
        <v>-1226.7</v>
      </c>
      <c r="F31" s="212">
        <f>D31/C31*100</f>
        <v>92.7</v>
      </c>
      <c r="H31" s="233"/>
    </row>
    <row r="32" spans="1:8" s="10" customFormat="1" ht="40.5" customHeight="1">
      <c r="A32" s="84" t="s">
        <v>425</v>
      </c>
      <c r="B32" s="87" t="s">
        <v>22</v>
      </c>
      <c r="C32" s="212">
        <f>C33+C39+C44+C45+C46+C47+C48</f>
        <v>19528.900000000001</v>
      </c>
      <c r="D32" s="212">
        <f>D33+D39+D44+D45+D46+D47+D48</f>
        <v>16990.3</v>
      </c>
      <c r="E32" s="212">
        <f>D32-C32</f>
        <v>-2538.6</v>
      </c>
      <c r="F32" s="212">
        <f>D32/C32*100</f>
        <v>87</v>
      </c>
      <c r="H32" s="233"/>
    </row>
    <row r="33" spans="1:7" s="10" customFormat="1" ht="33" customHeight="1">
      <c r="A33" s="211" t="s">
        <v>426</v>
      </c>
      <c r="B33" s="222" t="s">
        <v>429</v>
      </c>
      <c r="C33" s="213">
        <f>SUM(C34:C38)</f>
        <v>2893.2</v>
      </c>
      <c r="D33" s="213">
        <f>SUM(D34:D38)</f>
        <v>1104.3</v>
      </c>
      <c r="E33" s="213">
        <f t="shared" ref="E33:E42" si="1">D33-C33</f>
        <v>-1788.9</v>
      </c>
      <c r="F33" s="213">
        <f t="shared" ref="F33:F42" si="2">D33/C33*100</f>
        <v>38.200000000000003</v>
      </c>
    </row>
    <row r="34" spans="1:7" s="10" customFormat="1" ht="33.75" customHeight="1">
      <c r="A34" s="218" t="s">
        <v>516</v>
      </c>
      <c r="B34" s="222" t="s">
        <v>457</v>
      </c>
      <c r="C34" s="214">
        <v>40</v>
      </c>
      <c r="D34" s="214">
        <v>658</v>
      </c>
      <c r="E34" s="214">
        <f t="shared" si="1"/>
        <v>618</v>
      </c>
      <c r="F34" s="214">
        <f t="shared" si="2"/>
        <v>1645</v>
      </c>
    </row>
    <row r="35" spans="1:7" s="10" customFormat="1" ht="24" customHeight="1">
      <c r="A35" s="218" t="s">
        <v>515</v>
      </c>
      <c r="B35" s="222" t="s">
        <v>458</v>
      </c>
      <c r="C35" s="214">
        <v>40</v>
      </c>
      <c r="D35" s="214">
        <v>55.3</v>
      </c>
      <c r="E35" s="214">
        <f t="shared" si="1"/>
        <v>15.3</v>
      </c>
      <c r="F35" s="214">
        <v>0</v>
      </c>
    </row>
    <row r="36" spans="1:7" s="10" customFormat="1" ht="34.5" customHeight="1">
      <c r="A36" s="218" t="s">
        <v>513</v>
      </c>
      <c r="B36" s="222" t="s">
        <v>459</v>
      </c>
      <c r="C36" s="214">
        <v>1480</v>
      </c>
      <c r="D36" s="214">
        <f>247.3+218.6-D76</f>
        <v>316</v>
      </c>
      <c r="E36" s="214">
        <f t="shared" si="1"/>
        <v>-1164</v>
      </c>
      <c r="F36" s="214">
        <f t="shared" si="2"/>
        <v>21.4</v>
      </c>
    </row>
    <row r="37" spans="1:7" s="10" customFormat="1" ht="24" customHeight="1">
      <c r="A37" s="218" t="s">
        <v>514</v>
      </c>
      <c r="B37" s="222" t="s">
        <v>460</v>
      </c>
      <c r="C37" s="214">
        <v>1312</v>
      </c>
      <c r="D37" s="214">
        <v>44.8</v>
      </c>
      <c r="E37" s="214">
        <f t="shared" si="1"/>
        <v>-1267.2</v>
      </c>
      <c r="F37" s="214">
        <f t="shared" si="2"/>
        <v>3.4</v>
      </c>
    </row>
    <row r="38" spans="1:7" s="10" customFormat="1" ht="24" customHeight="1">
      <c r="A38" s="218" t="s">
        <v>423</v>
      </c>
      <c r="B38" s="222" t="s">
        <v>461</v>
      </c>
      <c r="C38" s="214">
        <v>21.2</v>
      </c>
      <c r="D38" s="214">
        <f>15.2+15</f>
        <v>30.2</v>
      </c>
      <c r="E38" s="214">
        <f t="shared" si="1"/>
        <v>9</v>
      </c>
      <c r="F38" s="214">
        <f t="shared" si="2"/>
        <v>142.5</v>
      </c>
    </row>
    <row r="39" spans="1:7" s="10" customFormat="1" ht="33" customHeight="1">
      <c r="A39" s="211" t="s">
        <v>418</v>
      </c>
      <c r="B39" s="222" t="s">
        <v>430</v>
      </c>
      <c r="C39" s="213">
        <f>C40+C41+C42+C43</f>
        <v>5255.7</v>
      </c>
      <c r="D39" s="213">
        <f>D40+D41+D42+D43</f>
        <v>2804.4</v>
      </c>
      <c r="E39" s="213">
        <f t="shared" si="1"/>
        <v>-2451.3000000000002</v>
      </c>
      <c r="F39" s="213">
        <f t="shared" si="2"/>
        <v>53.4</v>
      </c>
    </row>
    <row r="40" spans="1:7" s="10" customFormat="1" ht="23.25" customHeight="1">
      <c r="A40" s="218" t="s">
        <v>419</v>
      </c>
      <c r="B40" s="222" t="s">
        <v>462</v>
      </c>
      <c r="C40" s="214">
        <v>4679.2</v>
      </c>
      <c r="D40" s="214">
        <v>2263.4</v>
      </c>
      <c r="E40" s="214">
        <f t="shared" si="1"/>
        <v>-2415.8000000000002</v>
      </c>
      <c r="F40" s="214">
        <f t="shared" si="2"/>
        <v>48.4</v>
      </c>
    </row>
    <row r="41" spans="1:7" s="10" customFormat="1" ht="23.25" customHeight="1">
      <c r="A41" s="218" t="s">
        <v>420</v>
      </c>
      <c r="B41" s="222" t="s">
        <v>463</v>
      </c>
      <c r="C41" s="214">
        <v>113.4</v>
      </c>
      <c r="D41" s="214">
        <v>62.5</v>
      </c>
      <c r="E41" s="214">
        <f t="shared" si="1"/>
        <v>-50.9</v>
      </c>
      <c r="F41" s="214">
        <f t="shared" si="2"/>
        <v>55.1</v>
      </c>
    </row>
    <row r="42" spans="1:7" s="10" customFormat="1" ht="23.25" customHeight="1">
      <c r="A42" s="218" t="s">
        <v>421</v>
      </c>
      <c r="B42" s="222" t="s">
        <v>464</v>
      </c>
      <c r="C42" s="214">
        <v>441</v>
      </c>
      <c r="D42" s="214">
        <v>476.4</v>
      </c>
      <c r="E42" s="214">
        <f t="shared" si="1"/>
        <v>35.4</v>
      </c>
      <c r="F42" s="214">
        <f t="shared" si="2"/>
        <v>108</v>
      </c>
      <c r="G42" s="233"/>
    </row>
    <row r="43" spans="1:7" s="10" customFormat="1" ht="23.25" customHeight="1">
      <c r="A43" s="218" t="s">
        <v>422</v>
      </c>
      <c r="B43" s="222" t="s">
        <v>465</v>
      </c>
      <c r="C43" s="214">
        <v>22.1</v>
      </c>
      <c r="D43" s="214">
        <v>2.1</v>
      </c>
      <c r="E43" s="214">
        <f t="shared" ref="E43:E49" si="3">D43-C43</f>
        <v>-20</v>
      </c>
      <c r="F43" s="214">
        <f t="shared" ref="F43:F49" si="4">D43/C43*100</f>
        <v>9.5</v>
      </c>
    </row>
    <row r="44" spans="1:7" s="10" customFormat="1" ht="28.5" customHeight="1">
      <c r="A44" s="211" t="s">
        <v>4</v>
      </c>
      <c r="B44" s="222" t="s">
        <v>431</v>
      </c>
      <c r="C44" s="213">
        <v>9600</v>
      </c>
      <c r="D44" s="213">
        <f>10262.7-D74</f>
        <v>10071.9</v>
      </c>
      <c r="E44" s="213">
        <f t="shared" si="3"/>
        <v>471.9</v>
      </c>
      <c r="F44" s="213">
        <f t="shared" si="4"/>
        <v>104.9</v>
      </c>
    </row>
    <row r="45" spans="1:7" s="10" customFormat="1" ht="26.25" customHeight="1">
      <c r="A45" s="211" t="s">
        <v>5</v>
      </c>
      <c r="B45" s="222" t="s">
        <v>432</v>
      </c>
      <c r="C45" s="213">
        <v>1620</v>
      </c>
      <c r="D45" s="213">
        <f>2258.1-D75</f>
        <v>2131</v>
      </c>
      <c r="E45" s="213">
        <f t="shared" si="3"/>
        <v>511</v>
      </c>
      <c r="F45" s="213">
        <f t="shared" si="4"/>
        <v>131.5</v>
      </c>
      <c r="G45" s="233"/>
    </row>
    <row r="46" spans="1:7" s="10" customFormat="1" ht="51.75" customHeight="1">
      <c r="A46" s="211" t="s">
        <v>405</v>
      </c>
      <c r="B46" s="222" t="s">
        <v>433</v>
      </c>
      <c r="C46" s="213"/>
      <c r="D46" s="213"/>
      <c r="E46" s="213"/>
      <c r="F46" s="213"/>
    </row>
    <row r="47" spans="1:7" s="10" customFormat="1" ht="21.75" customHeight="1">
      <c r="A47" s="211" t="s">
        <v>6</v>
      </c>
      <c r="B47" s="222" t="s">
        <v>434</v>
      </c>
      <c r="C47" s="213">
        <v>160</v>
      </c>
      <c r="D47" s="213">
        <v>850.3</v>
      </c>
      <c r="E47" s="213">
        <f t="shared" si="3"/>
        <v>690.3</v>
      </c>
      <c r="F47" s="213">
        <f t="shared" si="4"/>
        <v>531.4</v>
      </c>
    </row>
    <row r="48" spans="1:7" s="10" customFormat="1" ht="21.75" customHeight="1">
      <c r="A48" s="211" t="s">
        <v>520</v>
      </c>
      <c r="B48" s="222" t="s">
        <v>435</v>
      </c>
      <c r="C48" s="213">
        <v>0</v>
      </c>
      <c r="D48" s="213">
        <v>28.4</v>
      </c>
      <c r="E48" s="213">
        <f t="shared" si="3"/>
        <v>28.4</v>
      </c>
      <c r="F48" s="213" t="e">
        <f t="shared" si="4"/>
        <v>#DIV/0!</v>
      </c>
    </row>
    <row r="49" spans="1:13" s="10" customFormat="1" ht="30" customHeight="1">
      <c r="A49" s="84" t="s">
        <v>427</v>
      </c>
      <c r="B49" s="87" t="s">
        <v>34</v>
      </c>
      <c r="C49" s="212">
        <f>SUM(C50:C62)</f>
        <v>2945</v>
      </c>
      <c r="D49" s="212">
        <f>SUM(D50:D62)</f>
        <v>3881.1</v>
      </c>
      <c r="E49" s="212">
        <f t="shared" si="3"/>
        <v>936.1</v>
      </c>
      <c r="F49" s="212">
        <f t="shared" si="4"/>
        <v>131.80000000000001</v>
      </c>
      <c r="H49" s="233"/>
    </row>
    <row r="50" spans="1:13" s="10" customFormat="1" ht="21.75" customHeight="1">
      <c r="A50" s="211" t="s">
        <v>394</v>
      </c>
      <c r="B50" s="222" t="s">
        <v>436</v>
      </c>
      <c r="C50" s="213">
        <v>10.8</v>
      </c>
      <c r="D50" s="213"/>
      <c r="E50" s="213">
        <f t="shared" ref="E50:E67" si="5">D50-C50</f>
        <v>-10.8</v>
      </c>
      <c r="F50" s="213">
        <v>0</v>
      </c>
    </row>
    <row r="51" spans="1:13" s="10" customFormat="1" ht="21.75" customHeight="1">
      <c r="A51" s="211" t="s">
        <v>395</v>
      </c>
      <c r="B51" s="222" t="s">
        <v>437</v>
      </c>
      <c r="C51" s="213"/>
      <c r="D51" s="213"/>
      <c r="E51" s="213">
        <f t="shared" si="5"/>
        <v>0</v>
      </c>
      <c r="F51" s="213">
        <v>100</v>
      </c>
    </row>
    <row r="52" spans="1:13" s="10" customFormat="1" ht="21.75" customHeight="1">
      <c r="A52" s="211" t="s">
        <v>396</v>
      </c>
      <c r="B52" s="222" t="s">
        <v>438</v>
      </c>
      <c r="C52" s="213">
        <v>35.6</v>
      </c>
      <c r="D52" s="213">
        <v>218.6</v>
      </c>
      <c r="E52" s="213">
        <f t="shared" si="5"/>
        <v>183</v>
      </c>
      <c r="F52" s="213">
        <v>100</v>
      </c>
    </row>
    <row r="53" spans="1:13" s="10" customFormat="1" ht="21.75" customHeight="1">
      <c r="A53" s="211" t="s">
        <v>97</v>
      </c>
      <c r="B53" s="222" t="s">
        <v>439</v>
      </c>
      <c r="C53" s="213"/>
      <c r="D53" s="213"/>
      <c r="E53" s="213">
        <f t="shared" si="5"/>
        <v>0</v>
      </c>
      <c r="F53" s="213">
        <v>100</v>
      </c>
    </row>
    <row r="54" spans="1:13" s="10" customFormat="1" ht="21.75" customHeight="1">
      <c r="A54" s="211" t="s">
        <v>397</v>
      </c>
      <c r="B54" s="222" t="s">
        <v>440</v>
      </c>
      <c r="C54" s="213">
        <v>9.6</v>
      </c>
      <c r="D54" s="213">
        <v>9.6</v>
      </c>
      <c r="E54" s="213">
        <f t="shared" si="5"/>
        <v>0</v>
      </c>
      <c r="F54" s="213">
        <v>0</v>
      </c>
    </row>
    <row r="55" spans="1:13" s="10" customFormat="1" ht="21.75" customHeight="1">
      <c r="A55" s="211" t="s">
        <v>99</v>
      </c>
      <c r="B55" s="222" t="s">
        <v>441</v>
      </c>
      <c r="C55" s="213">
        <v>2400</v>
      </c>
      <c r="D55" s="213">
        <v>2996.7</v>
      </c>
      <c r="E55" s="213">
        <f t="shared" si="5"/>
        <v>596.70000000000005</v>
      </c>
      <c r="F55" s="213">
        <f t="shared" ref="F55:F56" si="6">D55/C55*100</f>
        <v>124.9</v>
      </c>
    </row>
    <row r="56" spans="1:13" s="10" customFormat="1" ht="21.75" customHeight="1">
      <c r="A56" s="211" t="s">
        <v>100</v>
      </c>
      <c r="B56" s="222" t="s">
        <v>442</v>
      </c>
      <c r="C56" s="213">
        <v>480</v>
      </c>
      <c r="D56" s="213">
        <v>553.20000000000005</v>
      </c>
      <c r="E56" s="213">
        <f t="shared" si="5"/>
        <v>73.2</v>
      </c>
      <c r="F56" s="213">
        <f t="shared" si="6"/>
        <v>115.3</v>
      </c>
    </row>
    <row r="57" spans="1:13" s="10" customFormat="1" ht="21.75" customHeight="1">
      <c r="A57" s="211" t="s">
        <v>398</v>
      </c>
      <c r="B57" s="222" t="s">
        <v>443</v>
      </c>
      <c r="C57" s="213"/>
      <c r="D57" s="213"/>
      <c r="E57" s="213">
        <f t="shared" si="5"/>
        <v>0</v>
      </c>
      <c r="F57" s="213">
        <v>0</v>
      </c>
    </row>
    <row r="58" spans="1:13" s="10" customFormat="1" ht="21.75" customHeight="1">
      <c r="A58" s="211" t="s">
        <v>399</v>
      </c>
      <c r="B58" s="222" t="s">
        <v>444</v>
      </c>
      <c r="C58" s="213"/>
      <c r="D58" s="213"/>
      <c r="E58" s="213">
        <f t="shared" si="5"/>
        <v>0</v>
      </c>
      <c r="F58" s="213">
        <v>100</v>
      </c>
    </row>
    <row r="59" spans="1:13" s="10" customFormat="1" ht="21.75" customHeight="1">
      <c r="A59" s="211" t="s">
        <v>400</v>
      </c>
      <c r="B59" s="222" t="s">
        <v>445</v>
      </c>
      <c r="C59" s="213"/>
      <c r="D59" s="213"/>
      <c r="E59" s="213">
        <f t="shared" si="5"/>
        <v>0</v>
      </c>
      <c r="F59" s="213">
        <v>0</v>
      </c>
    </row>
    <row r="60" spans="1:13" s="10" customFormat="1" ht="21.75" customHeight="1">
      <c r="A60" s="211" t="s">
        <v>401</v>
      </c>
      <c r="B60" s="222" t="s">
        <v>446</v>
      </c>
      <c r="C60" s="213"/>
      <c r="D60" s="213"/>
      <c r="E60" s="213">
        <f t="shared" si="5"/>
        <v>0</v>
      </c>
      <c r="F60" s="213">
        <v>100</v>
      </c>
    </row>
    <row r="61" spans="1:13" s="10" customFormat="1" ht="21.75" customHeight="1">
      <c r="A61" s="211" t="s">
        <v>402</v>
      </c>
      <c r="B61" s="222" t="s">
        <v>447</v>
      </c>
      <c r="C61" s="213"/>
      <c r="D61" s="213"/>
      <c r="E61" s="213">
        <f t="shared" si="5"/>
        <v>0</v>
      </c>
      <c r="F61" s="213">
        <v>100</v>
      </c>
    </row>
    <row r="62" spans="1:13" s="10" customFormat="1" ht="21.75" customHeight="1">
      <c r="A62" s="227" t="s">
        <v>403</v>
      </c>
      <c r="B62" s="222" t="s">
        <v>448</v>
      </c>
      <c r="C62" s="213">
        <v>9</v>
      </c>
      <c r="D62" s="213">
        <f>22.7+3+77.3</f>
        <v>103</v>
      </c>
      <c r="E62" s="213">
        <f t="shared" si="5"/>
        <v>94</v>
      </c>
      <c r="F62" s="213">
        <f>D62/C62*100</f>
        <v>1144.4000000000001</v>
      </c>
    </row>
    <row r="63" spans="1:13" s="6" customFormat="1" ht="22.5" customHeight="1">
      <c r="A63" s="84" t="s">
        <v>409</v>
      </c>
      <c r="B63" s="87" t="s">
        <v>35</v>
      </c>
      <c r="C63" s="212">
        <f>C64+C65+C66+C68+C69+C70+C71</f>
        <v>5595.7</v>
      </c>
      <c r="D63" s="212">
        <f>D64+D65+D66+D69+D70+D71</f>
        <v>5034.3999999999996</v>
      </c>
      <c r="E63" s="212">
        <f t="shared" si="5"/>
        <v>-561.29999999999995</v>
      </c>
      <c r="F63" s="212">
        <f>D63/C63*100</f>
        <v>90</v>
      </c>
      <c r="M63" s="219"/>
    </row>
    <row r="64" spans="1:13" s="6" customFormat="1" ht="22.5" customHeight="1">
      <c r="A64" s="211" t="s">
        <v>410</v>
      </c>
      <c r="B64" s="222" t="s">
        <v>449</v>
      </c>
      <c r="C64" s="240">
        <v>240</v>
      </c>
      <c r="D64" s="240">
        <v>58.8</v>
      </c>
      <c r="E64" s="213">
        <f t="shared" si="5"/>
        <v>-181.2</v>
      </c>
      <c r="F64" s="229">
        <v>0</v>
      </c>
    </row>
    <row r="65" spans="1:8" s="6" customFormat="1" ht="22.5" customHeight="1">
      <c r="A65" s="211" t="s">
        <v>413</v>
      </c>
      <c r="B65" s="222" t="s">
        <v>450</v>
      </c>
      <c r="C65" s="241"/>
      <c r="D65" s="241"/>
      <c r="E65" s="213">
        <f t="shared" si="5"/>
        <v>0</v>
      </c>
      <c r="F65" s="230">
        <v>0</v>
      </c>
    </row>
    <row r="66" spans="1:8" s="6" customFormat="1" ht="24" customHeight="1">
      <c r="A66" s="211" t="s">
        <v>415</v>
      </c>
      <c r="B66" s="222" t="s">
        <v>451</v>
      </c>
      <c r="C66" s="240">
        <f>C67</f>
        <v>0</v>
      </c>
      <c r="D66" s="240">
        <f>D67+D68</f>
        <v>4778.5</v>
      </c>
      <c r="E66" s="229">
        <f t="shared" ref="E66:E72" si="7">D66-C66</f>
        <v>4778.5</v>
      </c>
      <c r="F66" s="229">
        <v>0</v>
      </c>
    </row>
    <row r="67" spans="1:8" s="223" customFormat="1" ht="24" customHeight="1">
      <c r="A67" s="220" t="s">
        <v>414</v>
      </c>
      <c r="B67" s="222" t="s">
        <v>456</v>
      </c>
      <c r="C67" s="242"/>
      <c r="D67" s="242">
        <v>526.70000000000005</v>
      </c>
      <c r="E67" s="213">
        <f t="shared" si="5"/>
        <v>526.70000000000005</v>
      </c>
      <c r="F67" s="229"/>
    </row>
    <row r="68" spans="1:8" s="223" customFormat="1" ht="32.25" customHeight="1">
      <c r="A68" s="220" t="s">
        <v>416</v>
      </c>
      <c r="B68" s="222" t="s">
        <v>498</v>
      </c>
      <c r="C68" s="242">
        <f>C39</f>
        <v>5255.7</v>
      </c>
      <c r="D68" s="242">
        <v>4251.8</v>
      </c>
      <c r="E68" s="231">
        <f t="shared" si="7"/>
        <v>-1003.9</v>
      </c>
      <c r="F68" s="231">
        <f>D68/C68*100</f>
        <v>80.900000000000006</v>
      </c>
    </row>
    <row r="69" spans="1:8" s="223" customFormat="1" ht="32.25" customHeight="1">
      <c r="A69" s="221" t="s">
        <v>508</v>
      </c>
      <c r="B69" s="222" t="s">
        <v>499</v>
      </c>
      <c r="C69" s="242">
        <v>0</v>
      </c>
      <c r="D69" s="242"/>
      <c r="E69" s="231">
        <f t="shared" si="7"/>
        <v>0</v>
      </c>
      <c r="F69" s="231">
        <v>0</v>
      </c>
    </row>
    <row r="70" spans="1:8" s="223" customFormat="1" ht="32.25" customHeight="1">
      <c r="A70" s="220" t="s">
        <v>417</v>
      </c>
      <c r="B70" s="222" t="s">
        <v>500</v>
      </c>
      <c r="C70" s="242">
        <v>100</v>
      </c>
      <c r="D70" s="242">
        <v>0</v>
      </c>
      <c r="E70" s="231">
        <f t="shared" si="7"/>
        <v>-100</v>
      </c>
      <c r="F70" s="231">
        <f>D70/C70*100</f>
        <v>0</v>
      </c>
      <c r="H70" s="224"/>
    </row>
    <row r="71" spans="1:8" s="6" customFormat="1" ht="36" customHeight="1">
      <c r="A71" s="211" t="s">
        <v>428</v>
      </c>
      <c r="B71" s="222" t="s">
        <v>501</v>
      </c>
      <c r="C71" s="241"/>
      <c r="D71" s="241">
        <v>197.1</v>
      </c>
      <c r="E71" s="213">
        <f t="shared" si="7"/>
        <v>197.1</v>
      </c>
      <c r="F71" s="230">
        <v>0</v>
      </c>
    </row>
    <row r="72" spans="1:8" s="6" customFormat="1" ht="21.75" customHeight="1">
      <c r="A72" s="84" t="s">
        <v>454</v>
      </c>
      <c r="B72" s="87" t="s">
        <v>36</v>
      </c>
      <c r="C72" s="248">
        <f>C73+C74+C75+C76+C77</f>
        <v>100</v>
      </c>
      <c r="D72" s="212">
        <f>D73+D74+D75+D76+D77+D80</f>
        <v>898.2</v>
      </c>
      <c r="E72" s="225">
        <f t="shared" si="7"/>
        <v>798.2</v>
      </c>
      <c r="F72" s="212">
        <v>0</v>
      </c>
    </row>
    <row r="73" spans="1:8" s="6" customFormat="1" ht="21" customHeight="1">
      <c r="A73" s="232" t="s">
        <v>452</v>
      </c>
      <c r="B73" s="222" t="s">
        <v>392</v>
      </c>
      <c r="C73" s="241"/>
      <c r="D73" s="241">
        <v>0</v>
      </c>
      <c r="E73" s="230"/>
      <c r="F73" s="230"/>
    </row>
    <row r="74" spans="1:8" s="6" customFormat="1" ht="21" customHeight="1">
      <c r="A74" s="232" t="s">
        <v>4</v>
      </c>
      <c r="B74" s="222" t="s">
        <v>393</v>
      </c>
      <c r="C74" s="241"/>
      <c r="D74" s="241">
        <v>190.8</v>
      </c>
      <c r="E74" s="230"/>
      <c r="F74" s="230"/>
    </row>
    <row r="75" spans="1:8" s="6" customFormat="1" ht="21" customHeight="1">
      <c r="A75" s="232" t="s">
        <v>5</v>
      </c>
      <c r="B75" s="222" t="s">
        <v>411</v>
      </c>
      <c r="C75" s="241"/>
      <c r="D75" s="241">
        <v>127.1</v>
      </c>
      <c r="E75" s="230"/>
      <c r="F75" s="230"/>
      <c r="G75" s="219"/>
    </row>
    <row r="76" spans="1:8" s="6" customFormat="1" ht="21" customHeight="1">
      <c r="A76" s="226" t="s">
        <v>404</v>
      </c>
      <c r="B76" s="222" t="s">
        <v>412</v>
      </c>
      <c r="C76" s="241">
        <v>100</v>
      </c>
      <c r="D76" s="241">
        <v>149.9</v>
      </c>
      <c r="E76" s="230">
        <f>D76-C76</f>
        <v>49.9</v>
      </c>
      <c r="F76" s="230">
        <v>0</v>
      </c>
    </row>
    <row r="77" spans="1:8" s="6" customFormat="1" ht="21" customHeight="1">
      <c r="A77" s="81" t="s">
        <v>453</v>
      </c>
      <c r="B77" s="222" t="s">
        <v>455</v>
      </c>
      <c r="C77" s="241"/>
      <c r="D77" s="241">
        <v>430.4</v>
      </c>
      <c r="E77" s="230"/>
      <c r="F77" s="230"/>
    </row>
    <row r="78" spans="1:8" s="6" customFormat="1" ht="26.25" customHeight="1">
      <c r="A78" s="220" t="s">
        <v>466</v>
      </c>
      <c r="B78" s="222" t="s">
        <v>467</v>
      </c>
      <c r="C78" s="241"/>
      <c r="D78" s="241"/>
      <c r="E78" s="230"/>
      <c r="F78" s="230"/>
    </row>
    <row r="79" spans="1:8" s="6" customFormat="1" ht="21.75" customHeight="1">
      <c r="A79" s="220" t="s">
        <v>468</v>
      </c>
      <c r="B79" s="222" t="s">
        <v>469</v>
      </c>
      <c r="C79" s="241"/>
      <c r="D79" s="241">
        <v>0</v>
      </c>
      <c r="E79" s="230"/>
      <c r="F79" s="230"/>
    </row>
    <row r="80" spans="1:8" s="6" customFormat="1" ht="21.75" customHeight="1">
      <c r="A80" s="220" t="s">
        <v>470</v>
      </c>
      <c r="B80" s="222" t="s">
        <v>471</v>
      </c>
      <c r="C80" s="241"/>
      <c r="D80" s="241"/>
      <c r="E80" s="230"/>
      <c r="F80" s="230"/>
    </row>
    <row r="81" spans="1:8" s="6" customFormat="1" ht="21.75" customHeight="1">
      <c r="A81" s="220" t="s">
        <v>473</v>
      </c>
      <c r="B81" s="222" t="s">
        <v>472</v>
      </c>
      <c r="C81" s="241"/>
      <c r="D81" s="241"/>
      <c r="E81" s="230"/>
      <c r="F81" s="230"/>
    </row>
    <row r="82" spans="1:8" s="48" customFormat="1" ht="22.5" customHeight="1">
      <c r="A82" s="84" t="s">
        <v>406</v>
      </c>
      <c r="B82" s="87" t="s">
        <v>37</v>
      </c>
      <c r="C82" s="212"/>
      <c r="D82" s="212">
        <v>0</v>
      </c>
      <c r="E82" s="225">
        <v>0</v>
      </c>
      <c r="F82" s="225">
        <v>0</v>
      </c>
    </row>
    <row r="83" spans="1:8" s="6" customFormat="1" ht="22.5" customHeight="1">
      <c r="A83" s="89" t="s">
        <v>474</v>
      </c>
      <c r="B83" s="87" t="s">
        <v>38</v>
      </c>
      <c r="C83" s="212">
        <v>0</v>
      </c>
      <c r="D83" s="212">
        <v>0</v>
      </c>
      <c r="E83" s="225">
        <f>D83-C83</f>
        <v>0</v>
      </c>
      <c r="F83" s="225">
        <v>0</v>
      </c>
    </row>
    <row r="84" spans="1:8" s="6" customFormat="1" ht="21" customHeight="1">
      <c r="A84" s="89" t="s">
        <v>475</v>
      </c>
      <c r="B84" s="87" t="s">
        <v>7</v>
      </c>
      <c r="C84" s="212"/>
      <c r="D84" s="212"/>
      <c r="E84" s="225">
        <f>D84-C84</f>
        <v>0</v>
      </c>
      <c r="F84" s="225">
        <v>0</v>
      </c>
    </row>
    <row r="85" spans="1:8" s="6" customFormat="1" ht="22.5" customHeight="1">
      <c r="A85" s="89" t="s">
        <v>391</v>
      </c>
      <c r="B85" s="87" t="s">
        <v>25</v>
      </c>
      <c r="C85" s="212">
        <f>SUM(C86:C87)</f>
        <v>200</v>
      </c>
      <c r="D85" s="212">
        <f>SUM(D86:D87)</f>
        <v>703.9</v>
      </c>
      <c r="E85" s="212">
        <f>SUM(E86:E87)</f>
        <v>503.9</v>
      </c>
      <c r="F85" s="212">
        <v>0</v>
      </c>
    </row>
    <row r="86" spans="1:8" s="6" customFormat="1" ht="18.75" customHeight="1">
      <c r="A86" s="237" t="s">
        <v>512</v>
      </c>
      <c r="B86" s="82" t="s">
        <v>476</v>
      </c>
      <c r="C86" s="214">
        <v>200</v>
      </c>
      <c r="D86" s="214">
        <v>703.9</v>
      </c>
      <c r="E86" s="214">
        <f>D86-C86</f>
        <v>503.9</v>
      </c>
      <c r="F86" s="214"/>
    </row>
    <row r="87" spans="1:8" s="6" customFormat="1" ht="18.75" customHeight="1">
      <c r="A87" s="237" t="s">
        <v>424</v>
      </c>
      <c r="B87" s="82" t="s">
        <v>477</v>
      </c>
      <c r="C87" s="214"/>
      <c r="D87" s="214"/>
      <c r="E87" s="214">
        <f>D87-C87</f>
        <v>0</v>
      </c>
      <c r="F87" s="214"/>
    </row>
    <row r="88" spans="1:8" s="6" customFormat="1" ht="24" customHeight="1">
      <c r="A88" s="243" t="s">
        <v>32</v>
      </c>
      <c r="B88" s="236" t="s">
        <v>26</v>
      </c>
      <c r="C88" s="235">
        <f>C31+C63+C84+C83+C85</f>
        <v>22579.3</v>
      </c>
      <c r="D88" s="244">
        <f>D31+D63+D84+D83+D85</f>
        <v>21295.200000000001</v>
      </c>
      <c r="E88" s="235">
        <f>D88-C88</f>
        <v>-1284.0999999999999</v>
      </c>
      <c r="F88" s="235">
        <f>D88/C88*100</f>
        <v>94.3</v>
      </c>
      <c r="H88" s="219"/>
    </row>
    <row r="89" spans="1:8" s="6" customFormat="1" ht="24" customHeight="1">
      <c r="A89" s="234" t="s">
        <v>319</v>
      </c>
      <c r="B89" s="236" t="s">
        <v>27</v>
      </c>
      <c r="C89" s="235">
        <f>C72+C32+C82+C49</f>
        <v>22573.9</v>
      </c>
      <c r="D89" s="235">
        <f>D72+D32+D82+D49</f>
        <v>21769.599999999999</v>
      </c>
      <c r="E89" s="235">
        <f>D89-C89</f>
        <v>-804.3</v>
      </c>
      <c r="F89" s="235">
        <f>D89/C89*100</f>
        <v>96.4</v>
      </c>
      <c r="H89" s="219"/>
    </row>
    <row r="90" spans="1:8" s="6" customFormat="1" ht="24" customHeight="1">
      <c r="A90" s="89" t="s">
        <v>258</v>
      </c>
      <c r="B90" s="87"/>
      <c r="C90" s="247"/>
      <c r="D90" s="209"/>
      <c r="E90" s="209"/>
      <c r="F90" s="209"/>
    </row>
    <row r="91" spans="1:8" s="6" customFormat="1" ht="23.25" customHeight="1">
      <c r="A91" s="88" t="s">
        <v>42</v>
      </c>
      <c r="B91" s="82" t="s">
        <v>12</v>
      </c>
      <c r="C91" s="213">
        <f>C88-C89</f>
        <v>5.4</v>
      </c>
      <c r="D91" s="213">
        <f>D88-D89</f>
        <v>-474.4</v>
      </c>
      <c r="E91" s="213">
        <f t="shared" ref="E91:E96" si="8">D91-C91</f>
        <v>-479.8</v>
      </c>
      <c r="F91" s="213">
        <f>D91/C91*100</f>
        <v>-8785.2000000000007</v>
      </c>
    </row>
    <row r="92" spans="1:8" s="6" customFormat="1" ht="23.25" customHeight="1">
      <c r="A92" s="81" t="s">
        <v>3</v>
      </c>
      <c r="B92" s="82" t="s">
        <v>13</v>
      </c>
      <c r="C92" s="215">
        <f>C31+C63-C32-C49-C72</f>
        <v>-194.6</v>
      </c>
      <c r="D92" s="215">
        <f>D31+D63-D32-D49-D72</f>
        <v>-1178.3</v>
      </c>
      <c r="E92" s="215">
        <f t="shared" si="8"/>
        <v>-983.7</v>
      </c>
      <c r="F92" s="215">
        <f>D92/C92*100</f>
        <v>605.5</v>
      </c>
    </row>
    <row r="93" spans="1:8" s="6" customFormat="1" ht="36" customHeight="1">
      <c r="A93" s="81" t="s">
        <v>23</v>
      </c>
      <c r="B93" s="82" t="s">
        <v>14</v>
      </c>
      <c r="C93" s="215">
        <f>C88-C89</f>
        <v>5.4</v>
      </c>
      <c r="D93" s="215">
        <f>D88-D89</f>
        <v>-474.4</v>
      </c>
      <c r="E93" s="215">
        <f t="shared" si="8"/>
        <v>-479.8</v>
      </c>
      <c r="F93" s="213">
        <f t="shared" ref="F93:F95" si="9">D93/C93*100</f>
        <v>-8785.2000000000007</v>
      </c>
    </row>
    <row r="94" spans="1:8" s="11" customFormat="1" ht="22.5" customHeight="1">
      <c r="A94" s="81" t="s">
        <v>43</v>
      </c>
      <c r="B94" s="82" t="s">
        <v>15</v>
      </c>
      <c r="C94" s="212"/>
      <c r="D94" s="215"/>
      <c r="E94" s="215"/>
      <c r="F94" s="213"/>
    </row>
    <row r="95" spans="1:8" s="10" customFormat="1" ht="24" customHeight="1">
      <c r="A95" s="84" t="s">
        <v>44</v>
      </c>
      <c r="B95" s="87" t="s">
        <v>16</v>
      </c>
      <c r="C95" s="216">
        <f>C93</f>
        <v>5.4</v>
      </c>
      <c r="D95" s="216">
        <f>D93</f>
        <v>-474.4</v>
      </c>
      <c r="E95" s="216">
        <f t="shared" si="8"/>
        <v>-479.8</v>
      </c>
      <c r="F95" s="213">
        <f t="shared" si="9"/>
        <v>-8785.2000000000007</v>
      </c>
    </row>
    <row r="96" spans="1:8" s="11" customFormat="1" ht="23.25" customHeight="1">
      <c r="A96" s="81" t="s">
        <v>45</v>
      </c>
      <c r="B96" s="82" t="s">
        <v>48</v>
      </c>
      <c r="C96" s="217"/>
      <c r="D96" s="217"/>
      <c r="E96" s="215">
        <f t="shared" si="8"/>
        <v>0</v>
      </c>
      <c r="F96" s="213"/>
    </row>
    <row r="97" spans="1:11" s="11" customFormat="1" ht="23.25" customHeight="1">
      <c r="A97" s="81" t="s">
        <v>46</v>
      </c>
      <c r="B97" s="82" t="s">
        <v>160</v>
      </c>
      <c r="C97" s="216">
        <f>C95</f>
        <v>5.4</v>
      </c>
      <c r="D97" s="216">
        <f>D95</f>
        <v>-474.4</v>
      </c>
      <c r="E97" s="215">
        <f t="shared" ref="E97" si="10">D97-C97</f>
        <v>-479.8</v>
      </c>
      <c r="F97" s="215">
        <f>D97/C97*100</f>
        <v>-8785.2000000000007</v>
      </c>
    </row>
    <row r="98" spans="1:11" s="11" customFormat="1" ht="23.25" customHeight="1">
      <c r="A98" s="92"/>
      <c r="B98" s="93"/>
      <c r="C98" s="245"/>
      <c r="D98" s="245"/>
      <c r="E98" s="246"/>
      <c r="F98" s="246"/>
    </row>
    <row r="99" spans="1:11" s="14" customFormat="1" ht="18.75">
      <c r="A99" s="49" t="s">
        <v>407</v>
      </c>
      <c r="B99" s="43"/>
      <c r="C99" s="50"/>
      <c r="D99" s="50"/>
      <c r="E99" s="50" t="s">
        <v>509</v>
      </c>
      <c r="F99" s="50"/>
      <c r="G99" s="50"/>
      <c r="H99" s="50"/>
      <c r="I99" s="50"/>
      <c r="J99" s="51"/>
      <c r="K99" s="52"/>
    </row>
    <row r="100" spans="1:11" s="58" customFormat="1" ht="6.75" customHeight="1">
      <c r="A100" s="53" t="s">
        <v>343</v>
      </c>
      <c r="B100" s="53"/>
      <c r="C100" s="54" t="s">
        <v>344</v>
      </c>
      <c r="D100" s="54"/>
      <c r="E100" s="61" t="s">
        <v>347</v>
      </c>
      <c r="F100" s="104"/>
      <c r="H100" s="54"/>
      <c r="I100" s="55"/>
      <c r="J100" s="56"/>
      <c r="K100" s="57"/>
    </row>
    <row r="101" spans="1:11" s="14" customFormat="1" ht="18.75">
      <c r="A101" s="59" t="s">
        <v>345</v>
      </c>
      <c r="B101" s="105"/>
      <c r="C101" s="60" t="s">
        <v>212</v>
      </c>
      <c r="D101" s="43"/>
      <c r="E101" s="62" t="s">
        <v>346</v>
      </c>
      <c r="F101" s="105"/>
      <c r="H101" s="43"/>
      <c r="I101" s="43"/>
      <c r="J101" s="13"/>
    </row>
    <row r="102" spans="1:11" s="11" customFormat="1" ht="23.25" customHeight="1">
      <c r="A102" s="92"/>
      <c r="B102" s="93"/>
      <c r="C102" s="245"/>
      <c r="D102" s="245"/>
      <c r="E102" s="246"/>
      <c r="F102" s="246"/>
    </row>
    <row r="103" spans="1:11" s="14" customFormat="1" ht="18.75">
      <c r="A103" s="49" t="s">
        <v>517</v>
      </c>
      <c r="B103" s="43"/>
      <c r="C103" s="50"/>
      <c r="D103" s="50"/>
      <c r="E103" s="50" t="s">
        <v>518</v>
      </c>
      <c r="F103" s="50"/>
      <c r="G103" s="50"/>
      <c r="H103" s="50"/>
      <c r="I103" s="50"/>
      <c r="J103" s="51"/>
      <c r="K103" s="52"/>
    </row>
    <row r="104" spans="1:11" s="58" customFormat="1" ht="6.75" customHeight="1">
      <c r="A104" s="53" t="s">
        <v>343</v>
      </c>
      <c r="B104" s="53"/>
      <c r="C104" s="54" t="s">
        <v>344</v>
      </c>
      <c r="D104" s="54"/>
      <c r="E104" s="61" t="s">
        <v>347</v>
      </c>
      <c r="F104" s="104"/>
      <c r="H104" s="54"/>
      <c r="I104" s="55"/>
      <c r="J104" s="56"/>
      <c r="K104" s="57"/>
    </row>
    <row r="105" spans="1:11" s="14" customFormat="1" ht="18.75">
      <c r="A105" s="59" t="s">
        <v>345</v>
      </c>
      <c r="B105" s="105"/>
      <c r="C105" s="60" t="s">
        <v>212</v>
      </c>
      <c r="D105" s="43"/>
      <c r="E105" s="62" t="s">
        <v>346</v>
      </c>
      <c r="F105" s="105"/>
      <c r="H105" s="43"/>
      <c r="I105" s="43"/>
      <c r="J105" s="13"/>
    </row>
    <row r="106" spans="1:11" s="11" customFormat="1" ht="23.25" customHeight="1">
      <c r="A106" s="92"/>
      <c r="B106" s="93"/>
      <c r="C106" s="245"/>
      <c r="D106" s="245"/>
      <c r="E106" s="246"/>
      <c r="F106" s="246"/>
    </row>
    <row r="107" spans="1:11" s="11" customFormat="1" ht="23.25" customHeight="1">
      <c r="A107" s="92"/>
      <c r="B107" s="93"/>
      <c r="C107" s="245"/>
      <c r="D107" s="245"/>
      <c r="E107" s="246"/>
      <c r="F107" s="246"/>
    </row>
    <row r="108" spans="1:11" s="11" customFormat="1" ht="23.25" customHeight="1">
      <c r="A108" s="92"/>
      <c r="B108" s="93"/>
      <c r="C108" s="245"/>
      <c r="D108" s="245"/>
      <c r="E108" s="246"/>
      <c r="F108" s="246"/>
    </row>
    <row r="109" spans="1:11" s="11" customFormat="1" ht="18.75">
      <c r="A109" s="92"/>
      <c r="B109" s="93"/>
      <c r="C109" s="94"/>
      <c r="D109" s="95"/>
      <c r="E109" s="96"/>
      <c r="F109" s="146" t="s">
        <v>388</v>
      </c>
    </row>
    <row r="110" spans="1:11" s="11" customFormat="1" ht="18.75">
      <c r="A110" s="97"/>
      <c r="B110" s="97"/>
      <c r="C110" s="97"/>
      <c r="D110" s="97"/>
      <c r="E110" s="97"/>
    </row>
    <row r="111" spans="1:11" s="11" customFormat="1" ht="22.5" customHeight="1">
      <c r="A111" s="251" t="s">
        <v>47</v>
      </c>
      <c r="B111" s="251"/>
      <c r="C111" s="251"/>
      <c r="D111" s="251"/>
      <c r="E111" s="251"/>
      <c r="F111" s="251"/>
    </row>
    <row r="112" spans="1:11" s="11" customFormat="1" ht="15" customHeight="1">
      <c r="A112" s="250" t="s">
        <v>255</v>
      </c>
      <c r="B112" s="261" t="s">
        <v>24</v>
      </c>
      <c r="C112" s="261" t="s">
        <v>128</v>
      </c>
      <c r="D112" s="261" t="s">
        <v>129</v>
      </c>
      <c r="E112" s="261" t="s">
        <v>151</v>
      </c>
      <c r="F112" s="261" t="s">
        <v>356</v>
      </c>
    </row>
    <row r="113" spans="1:6" s="6" customFormat="1" ht="21.75" customHeight="1">
      <c r="A113" s="250"/>
      <c r="B113" s="261"/>
      <c r="C113" s="261"/>
      <c r="D113" s="261"/>
      <c r="E113" s="261"/>
      <c r="F113" s="261"/>
    </row>
    <row r="114" spans="1:6" s="6" customFormat="1" ht="15.75" customHeight="1">
      <c r="A114" s="79">
        <v>1</v>
      </c>
      <c r="B114" s="80">
        <v>2</v>
      </c>
      <c r="C114" s="80">
        <v>3</v>
      </c>
      <c r="D114" s="80">
        <v>4</v>
      </c>
      <c r="E114" s="80">
        <v>5</v>
      </c>
      <c r="F114" s="80">
        <v>6</v>
      </c>
    </row>
    <row r="115" spans="1:6" s="6" customFormat="1" ht="37.5" customHeight="1">
      <c r="A115" s="84" t="s">
        <v>336</v>
      </c>
      <c r="B115" s="87" t="s">
        <v>17</v>
      </c>
      <c r="C115" s="91">
        <f>C116+C117</f>
        <v>0</v>
      </c>
      <c r="D115" s="91">
        <f>D116+D117</f>
        <v>0</v>
      </c>
      <c r="E115" s="91">
        <f>D115-C115</f>
        <v>0</v>
      </c>
      <c r="F115" s="91">
        <f>E115-D115</f>
        <v>0</v>
      </c>
    </row>
    <row r="116" spans="1:6" s="6" customFormat="1" ht="31.5" customHeight="1">
      <c r="A116" s="81" t="s">
        <v>187</v>
      </c>
      <c r="B116" s="82" t="s">
        <v>162</v>
      </c>
      <c r="C116" s="90">
        <v>0</v>
      </c>
      <c r="D116" s="90">
        <v>0</v>
      </c>
      <c r="E116" s="90">
        <f t="shared" ref="E116:F128" si="11">D116-C116</f>
        <v>0</v>
      </c>
      <c r="F116" s="90">
        <f t="shared" si="11"/>
        <v>0</v>
      </c>
    </row>
    <row r="117" spans="1:6" s="6" customFormat="1" ht="37.5" customHeight="1">
      <c r="A117" s="88" t="s">
        <v>259</v>
      </c>
      <c r="B117" s="82" t="s">
        <v>221</v>
      </c>
      <c r="C117" s="90">
        <v>0</v>
      </c>
      <c r="D117" s="90">
        <v>0</v>
      </c>
      <c r="E117" s="90">
        <f t="shared" si="11"/>
        <v>0</v>
      </c>
      <c r="F117" s="90">
        <f t="shared" si="11"/>
        <v>0</v>
      </c>
    </row>
    <row r="118" spans="1:6" s="6" customFormat="1" ht="24" customHeight="1">
      <c r="A118" s="84" t="s">
        <v>188</v>
      </c>
      <c r="B118" s="80"/>
      <c r="C118" s="90">
        <v>0</v>
      </c>
      <c r="D118" s="90">
        <v>0</v>
      </c>
      <c r="E118" s="90">
        <f t="shared" si="11"/>
        <v>0</v>
      </c>
      <c r="F118" s="90">
        <f t="shared" si="11"/>
        <v>0</v>
      </c>
    </row>
    <row r="119" spans="1:6" s="11" customFormat="1" ht="94.5" customHeight="1">
      <c r="A119" s="81" t="s">
        <v>320</v>
      </c>
      <c r="B119" s="82" t="s">
        <v>18</v>
      </c>
      <c r="C119" s="90">
        <v>0</v>
      </c>
      <c r="D119" s="90">
        <v>0</v>
      </c>
      <c r="E119" s="90">
        <f t="shared" si="11"/>
        <v>0</v>
      </c>
      <c r="F119" s="90">
        <f t="shared" si="11"/>
        <v>0</v>
      </c>
    </row>
    <row r="120" spans="1:6" s="6" customFormat="1" ht="24" customHeight="1">
      <c r="A120" s="98" t="s">
        <v>161</v>
      </c>
      <c r="B120" s="82" t="s">
        <v>251</v>
      </c>
      <c r="C120" s="90">
        <v>0</v>
      </c>
      <c r="D120" s="90">
        <v>0</v>
      </c>
      <c r="E120" s="90">
        <f t="shared" si="11"/>
        <v>0</v>
      </c>
      <c r="F120" s="90">
        <f t="shared" si="11"/>
        <v>0</v>
      </c>
    </row>
    <row r="121" spans="1:6" s="6" customFormat="1" ht="95.25" customHeight="1">
      <c r="A121" s="81" t="s">
        <v>340</v>
      </c>
      <c r="B121" s="82" t="s">
        <v>9</v>
      </c>
      <c r="C121" s="90">
        <v>0</v>
      </c>
      <c r="D121" s="90">
        <v>0</v>
      </c>
      <c r="E121" s="90">
        <f t="shared" si="11"/>
        <v>0</v>
      </c>
      <c r="F121" s="90">
        <f t="shared" si="11"/>
        <v>0</v>
      </c>
    </row>
    <row r="122" spans="1:6" s="10" customFormat="1" ht="36.75" customHeight="1">
      <c r="A122" s="84" t="s">
        <v>140</v>
      </c>
      <c r="B122" s="87" t="s">
        <v>50</v>
      </c>
      <c r="C122" s="90">
        <v>0</v>
      </c>
      <c r="D122" s="90">
        <v>0</v>
      </c>
      <c r="E122" s="90">
        <f t="shared" si="11"/>
        <v>0</v>
      </c>
      <c r="F122" s="90">
        <f t="shared" si="11"/>
        <v>0</v>
      </c>
    </row>
    <row r="123" spans="1:6" s="11" customFormat="1" ht="24" customHeight="1">
      <c r="A123" s="81" t="s">
        <v>341</v>
      </c>
      <c r="B123" s="82" t="s">
        <v>51</v>
      </c>
      <c r="C123" s="196">
        <v>0</v>
      </c>
      <c r="D123" s="196">
        <v>0</v>
      </c>
      <c r="E123" s="90">
        <f t="shared" si="11"/>
        <v>0</v>
      </c>
      <c r="F123" s="90">
        <f t="shared" si="11"/>
        <v>0</v>
      </c>
    </row>
    <row r="124" spans="1:6" s="6" customFormat="1" ht="30" customHeight="1">
      <c r="A124" s="98" t="s">
        <v>260</v>
      </c>
      <c r="B124" s="82" t="s">
        <v>297</v>
      </c>
      <c r="C124" s="196">
        <v>0</v>
      </c>
      <c r="D124" s="196">
        <v>0</v>
      </c>
      <c r="E124" s="90">
        <f t="shared" si="11"/>
        <v>0</v>
      </c>
      <c r="F124" s="90">
        <f t="shared" si="11"/>
        <v>0</v>
      </c>
    </row>
    <row r="125" spans="1:6" s="6" customFormat="1" ht="24" customHeight="1">
      <c r="A125" s="81" t="s">
        <v>49</v>
      </c>
      <c r="B125" s="82" t="s">
        <v>53</v>
      </c>
      <c r="C125" s="90">
        <v>0</v>
      </c>
      <c r="D125" s="207">
        <v>0</v>
      </c>
      <c r="E125" s="90">
        <f t="shared" si="11"/>
        <v>0</v>
      </c>
      <c r="F125" s="90">
        <f t="shared" si="11"/>
        <v>0</v>
      </c>
    </row>
    <row r="126" spans="1:6" s="6" customFormat="1" ht="24" customHeight="1">
      <c r="A126" s="81" t="s">
        <v>363</v>
      </c>
      <c r="B126" s="82" t="s">
        <v>54</v>
      </c>
      <c r="C126" s="90">
        <v>0</v>
      </c>
      <c r="D126" s="207">
        <v>0</v>
      </c>
      <c r="E126" s="90"/>
      <c r="F126" s="90"/>
    </row>
    <row r="127" spans="1:6" s="6" customFormat="1" ht="24" customHeight="1">
      <c r="A127" s="81" t="s">
        <v>364</v>
      </c>
      <c r="B127" s="82" t="s">
        <v>60</v>
      </c>
      <c r="C127" s="90">
        <v>0</v>
      </c>
      <c r="D127" s="90">
        <v>0</v>
      </c>
      <c r="E127" s="90">
        <f t="shared" si="11"/>
        <v>0</v>
      </c>
      <c r="F127" s="90">
        <f t="shared" si="11"/>
        <v>0</v>
      </c>
    </row>
    <row r="128" spans="1:6" s="6" customFormat="1" ht="36" customHeight="1">
      <c r="A128" s="84" t="s">
        <v>147</v>
      </c>
      <c r="B128" s="87" t="s">
        <v>64</v>
      </c>
      <c r="C128" s="91">
        <f>C88-C89</f>
        <v>5.4</v>
      </c>
      <c r="D128" s="91">
        <f>D88-D89</f>
        <v>-474.4</v>
      </c>
      <c r="E128" s="91">
        <f t="shared" si="11"/>
        <v>-479.8</v>
      </c>
      <c r="F128" s="91">
        <v>0</v>
      </c>
    </row>
    <row r="129" spans="1:6" s="6" customFormat="1" ht="24.75" customHeight="1">
      <c r="A129" s="273" t="s">
        <v>52</v>
      </c>
      <c r="B129" s="273"/>
      <c r="C129" s="273"/>
      <c r="D129" s="273"/>
      <c r="E129" s="273"/>
      <c r="F129" s="273"/>
    </row>
    <row r="130" spans="1:6" s="7" customFormat="1" ht="38.25" customHeight="1">
      <c r="A130" s="84" t="s">
        <v>211</v>
      </c>
      <c r="B130" s="87" t="s">
        <v>163</v>
      </c>
      <c r="C130" s="91">
        <f>SUM(C131:C137)</f>
        <v>20</v>
      </c>
      <c r="D130" s="91">
        <f>SUM(D131:D137)</f>
        <v>22.1</v>
      </c>
      <c r="E130" s="91">
        <f>D130-C130</f>
        <v>2.1</v>
      </c>
      <c r="F130" s="91">
        <f>E130-D130</f>
        <v>-20</v>
      </c>
    </row>
    <row r="131" spans="1:6" s="11" customFormat="1" ht="24" customHeight="1">
      <c r="A131" s="81" t="s">
        <v>30</v>
      </c>
      <c r="B131" s="82" t="s">
        <v>299</v>
      </c>
      <c r="C131" s="90">
        <v>0</v>
      </c>
      <c r="D131" s="90">
        <v>0</v>
      </c>
      <c r="E131" s="90">
        <f t="shared" ref="E131:F149" si="12">D131-C131</f>
        <v>0</v>
      </c>
      <c r="F131" s="90">
        <f t="shared" si="12"/>
        <v>0</v>
      </c>
    </row>
    <row r="132" spans="1:6" s="11" customFormat="1" ht="24" customHeight="1">
      <c r="A132" s="88" t="s">
        <v>55</v>
      </c>
      <c r="B132" s="82" t="s">
        <v>300</v>
      </c>
      <c r="C132" s="90">
        <v>0</v>
      </c>
      <c r="D132" s="90">
        <v>0</v>
      </c>
      <c r="E132" s="90">
        <f t="shared" si="12"/>
        <v>0</v>
      </c>
      <c r="F132" s="90">
        <f t="shared" si="12"/>
        <v>0</v>
      </c>
    </row>
    <row r="133" spans="1:6" s="11" customFormat="1" ht="36" customHeight="1">
      <c r="A133" s="88" t="s">
        <v>56</v>
      </c>
      <c r="B133" s="82" t="s">
        <v>301</v>
      </c>
      <c r="C133" s="90">
        <v>20</v>
      </c>
      <c r="D133" s="90">
        <v>22.1</v>
      </c>
      <c r="E133" s="90">
        <f t="shared" si="12"/>
        <v>2.1</v>
      </c>
      <c r="F133" s="90">
        <f t="shared" si="12"/>
        <v>-20</v>
      </c>
    </row>
    <row r="134" spans="1:6" s="11" customFormat="1" ht="42.75" customHeight="1">
      <c r="A134" s="88" t="s">
        <v>57</v>
      </c>
      <c r="B134" s="82" t="s">
        <v>302</v>
      </c>
      <c r="C134" s="197">
        <v>0</v>
      </c>
      <c r="D134" s="197">
        <v>0</v>
      </c>
      <c r="E134" s="90">
        <f t="shared" si="12"/>
        <v>0</v>
      </c>
      <c r="F134" s="90">
        <f t="shared" si="12"/>
        <v>0</v>
      </c>
    </row>
    <row r="135" spans="1:6" s="11" customFormat="1" ht="24" customHeight="1">
      <c r="A135" s="88" t="s">
        <v>58</v>
      </c>
      <c r="B135" s="82" t="s">
        <v>303</v>
      </c>
      <c r="C135" s="90">
        <v>0</v>
      </c>
      <c r="D135" s="90">
        <v>0</v>
      </c>
      <c r="E135" s="90">
        <f t="shared" si="12"/>
        <v>0</v>
      </c>
      <c r="F135" s="90">
        <f t="shared" si="12"/>
        <v>0</v>
      </c>
    </row>
    <row r="136" spans="1:6" s="11" customFormat="1" ht="24" customHeight="1">
      <c r="A136" s="88" t="s">
        <v>59</v>
      </c>
      <c r="B136" s="82" t="s">
        <v>304</v>
      </c>
      <c r="C136" s="90">
        <v>0</v>
      </c>
      <c r="D136" s="90">
        <v>0</v>
      </c>
      <c r="E136" s="90">
        <f t="shared" si="12"/>
        <v>0</v>
      </c>
      <c r="F136" s="90">
        <f t="shared" si="12"/>
        <v>0</v>
      </c>
    </row>
    <row r="137" spans="1:6" s="11" customFormat="1" ht="24" customHeight="1">
      <c r="A137" s="88" t="s">
        <v>365</v>
      </c>
      <c r="B137" s="82" t="s">
        <v>222</v>
      </c>
      <c r="C137" s="90">
        <v>0</v>
      </c>
      <c r="D137" s="90">
        <v>0</v>
      </c>
      <c r="E137" s="90">
        <f t="shared" si="12"/>
        <v>0</v>
      </c>
      <c r="F137" s="90">
        <f t="shared" si="12"/>
        <v>0</v>
      </c>
    </row>
    <row r="138" spans="1:6" s="11" customFormat="1" ht="36" customHeight="1">
      <c r="A138" s="81" t="s">
        <v>309</v>
      </c>
      <c r="B138" s="79" t="s">
        <v>305</v>
      </c>
      <c r="C138" s="90">
        <v>0</v>
      </c>
      <c r="D138" s="90">
        <v>0</v>
      </c>
      <c r="E138" s="90">
        <f t="shared" si="12"/>
        <v>0</v>
      </c>
      <c r="F138" s="90">
        <f t="shared" si="12"/>
        <v>0</v>
      </c>
    </row>
    <row r="139" spans="1:6" s="11" customFormat="1" ht="41.25" customHeight="1">
      <c r="A139" s="81" t="s">
        <v>310</v>
      </c>
      <c r="B139" s="79" t="s">
        <v>298</v>
      </c>
      <c r="C139" s="90">
        <v>0</v>
      </c>
      <c r="D139" s="90">
        <v>0</v>
      </c>
      <c r="E139" s="90">
        <f t="shared" si="12"/>
        <v>0</v>
      </c>
      <c r="F139" s="90">
        <f t="shared" si="12"/>
        <v>0</v>
      </c>
    </row>
    <row r="140" spans="1:6" s="6" customFormat="1" ht="22.5" customHeight="1">
      <c r="A140" s="84" t="s">
        <v>334</v>
      </c>
      <c r="B140" s="87" t="s">
        <v>164</v>
      </c>
      <c r="C140" s="91">
        <f>SUM(C141:C143)</f>
        <v>0</v>
      </c>
      <c r="D140" s="91">
        <f>SUM(D141:D143)</f>
        <v>0</v>
      </c>
      <c r="E140" s="91">
        <f t="shared" si="12"/>
        <v>0</v>
      </c>
      <c r="F140" s="91">
        <f t="shared" si="12"/>
        <v>0</v>
      </c>
    </row>
    <row r="141" spans="1:6" s="11" customFormat="1" ht="44.25" customHeight="1">
      <c r="A141" s="81" t="s">
        <v>261</v>
      </c>
      <c r="B141" s="82" t="s">
        <v>165</v>
      </c>
      <c r="C141" s="90">
        <v>0</v>
      </c>
      <c r="D141" s="90">
        <v>0</v>
      </c>
      <c r="E141" s="90">
        <f t="shared" si="12"/>
        <v>0</v>
      </c>
      <c r="F141" s="90">
        <f t="shared" si="12"/>
        <v>0</v>
      </c>
    </row>
    <row r="142" spans="1:6" s="11" customFormat="1" ht="24" customHeight="1">
      <c r="A142" s="81" t="s">
        <v>61</v>
      </c>
      <c r="B142" s="82" t="s">
        <v>167</v>
      </c>
      <c r="C142" s="90">
        <v>0</v>
      </c>
      <c r="D142" s="90">
        <v>0</v>
      </c>
      <c r="E142" s="90">
        <f t="shared" si="12"/>
        <v>0</v>
      </c>
      <c r="F142" s="90">
        <f t="shared" si="12"/>
        <v>0</v>
      </c>
    </row>
    <row r="143" spans="1:6" s="11" customFormat="1" ht="24" customHeight="1">
      <c r="A143" s="81" t="s">
        <v>62</v>
      </c>
      <c r="B143" s="82" t="s">
        <v>223</v>
      </c>
      <c r="C143" s="90">
        <v>0</v>
      </c>
      <c r="D143" s="90">
        <v>0</v>
      </c>
      <c r="E143" s="90">
        <f t="shared" si="12"/>
        <v>0</v>
      </c>
      <c r="F143" s="90">
        <f t="shared" si="12"/>
        <v>0</v>
      </c>
    </row>
    <row r="144" spans="1:6" s="6" customFormat="1" ht="27.75" customHeight="1">
      <c r="A144" s="84" t="s">
        <v>335</v>
      </c>
      <c r="B144" s="87" t="s">
        <v>168</v>
      </c>
      <c r="C144" s="91">
        <f>SUM(C145:C146)</f>
        <v>0</v>
      </c>
      <c r="D144" s="91">
        <f>SUM(D145:D146)</f>
        <v>0</v>
      </c>
      <c r="E144" s="91">
        <f t="shared" si="12"/>
        <v>0</v>
      </c>
      <c r="F144" s="91">
        <f t="shared" si="12"/>
        <v>0</v>
      </c>
    </row>
    <row r="145" spans="1:11" s="11" customFormat="1" ht="24" customHeight="1">
      <c r="A145" s="81" t="s">
        <v>63</v>
      </c>
      <c r="B145" s="82" t="s">
        <v>169</v>
      </c>
      <c r="C145" s="90">
        <v>0</v>
      </c>
      <c r="D145" s="90">
        <v>0</v>
      </c>
      <c r="E145" s="90">
        <f t="shared" si="12"/>
        <v>0</v>
      </c>
      <c r="F145" s="90">
        <v>0</v>
      </c>
    </row>
    <row r="146" spans="1:11" s="11" customFormat="1" ht="24" customHeight="1">
      <c r="A146" s="81" t="s">
        <v>166</v>
      </c>
      <c r="B146" s="82" t="s">
        <v>170</v>
      </c>
      <c r="C146" s="90">
        <v>0</v>
      </c>
      <c r="D146" s="90">
        <v>0</v>
      </c>
      <c r="E146" s="90">
        <f t="shared" si="12"/>
        <v>0</v>
      </c>
      <c r="F146" s="90">
        <f t="shared" si="12"/>
        <v>0</v>
      </c>
    </row>
    <row r="147" spans="1:11" s="10" customFormat="1" ht="24" customHeight="1">
      <c r="A147" s="84" t="s">
        <v>65</v>
      </c>
      <c r="B147" s="87" t="s">
        <v>224</v>
      </c>
      <c r="C147" s="91">
        <f>SUM(C148:C149)</f>
        <v>0</v>
      </c>
      <c r="D147" s="91">
        <f>SUM(D148:D149)</f>
        <v>0</v>
      </c>
      <c r="E147" s="91">
        <f t="shared" si="12"/>
        <v>0</v>
      </c>
      <c r="F147" s="91">
        <f t="shared" si="12"/>
        <v>0</v>
      </c>
    </row>
    <row r="148" spans="1:11" s="11" customFormat="1" ht="24" customHeight="1">
      <c r="A148" s="81" t="s">
        <v>66</v>
      </c>
      <c r="B148" s="82" t="s">
        <v>225</v>
      </c>
      <c r="C148" s="90">
        <v>0</v>
      </c>
      <c r="D148" s="90">
        <v>0</v>
      </c>
      <c r="E148" s="90">
        <f t="shared" si="12"/>
        <v>0</v>
      </c>
      <c r="F148" s="90">
        <v>0</v>
      </c>
    </row>
    <row r="149" spans="1:11" s="12" customFormat="1" ht="24" customHeight="1">
      <c r="A149" s="99" t="s">
        <v>493</v>
      </c>
      <c r="B149" s="82" t="s">
        <v>226</v>
      </c>
      <c r="C149" s="90">
        <v>0</v>
      </c>
      <c r="D149" s="100">
        <v>0</v>
      </c>
      <c r="E149" s="90">
        <f t="shared" si="12"/>
        <v>0</v>
      </c>
      <c r="F149" s="90">
        <v>0</v>
      </c>
    </row>
    <row r="150" spans="1:11" ht="16.5" customHeight="1">
      <c r="A150" s="101"/>
      <c r="B150" s="93"/>
      <c r="C150" s="102"/>
      <c r="D150" s="103"/>
      <c r="E150" s="103"/>
      <c r="F150" s="103"/>
    </row>
    <row r="151" spans="1:11" ht="16.5" customHeight="1">
      <c r="A151" s="101"/>
      <c r="B151" s="93"/>
      <c r="C151" s="102"/>
      <c r="D151" s="103"/>
      <c r="E151" s="103"/>
      <c r="F151" s="103"/>
    </row>
    <row r="152" spans="1:11" ht="16.5" customHeight="1">
      <c r="A152" s="101"/>
      <c r="B152" s="93"/>
      <c r="C152" s="102"/>
      <c r="D152" s="103"/>
      <c r="E152" s="103"/>
      <c r="F152" s="103"/>
    </row>
    <row r="153" spans="1:11" s="14" customFormat="1" ht="18.75">
      <c r="A153" s="49" t="s">
        <v>407</v>
      </c>
      <c r="B153" s="43"/>
      <c r="C153" s="50"/>
      <c r="D153" s="50"/>
      <c r="E153" s="50" t="s">
        <v>509</v>
      </c>
      <c r="F153" s="50"/>
      <c r="G153" s="50"/>
      <c r="H153" s="50"/>
      <c r="I153" s="50"/>
      <c r="J153" s="51"/>
      <c r="K153" s="52"/>
    </row>
    <row r="154" spans="1:11" s="58" customFormat="1" ht="6.75" customHeight="1">
      <c r="A154" s="53" t="s">
        <v>343</v>
      </c>
      <c r="B154" s="53"/>
      <c r="C154" s="54" t="s">
        <v>344</v>
      </c>
      <c r="D154" s="54"/>
      <c r="E154" s="61" t="s">
        <v>347</v>
      </c>
      <c r="F154" s="104"/>
      <c r="H154" s="54"/>
      <c r="I154" s="55"/>
      <c r="J154" s="56"/>
      <c r="K154" s="57"/>
    </row>
    <row r="155" spans="1:11" s="14" customFormat="1" ht="18.75">
      <c r="A155" s="59" t="s">
        <v>345</v>
      </c>
      <c r="B155" s="105"/>
      <c r="C155" s="60" t="s">
        <v>212</v>
      </c>
      <c r="D155" s="43"/>
      <c r="E155" s="62" t="s">
        <v>346</v>
      </c>
      <c r="F155" s="105"/>
      <c r="H155" s="43"/>
      <c r="I155" s="43"/>
      <c r="J155" s="13"/>
    </row>
    <row r="156" spans="1:11" ht="18.75">
      <c r="A156" s="69"/>
      <c r="B156" s="47"/>
      <c r="C156" s="69"/>
      <c r="D156" s="69"/>
      <c r="E156" s="69"/>
      <c r="F156" s="69"/>
    </row>
    <row r="157" spans="1:11" ht="18.75">
      <c r="A157" s="106"/>
      <c r="B157" s="47"/>
      <c r="C157" s="69"/>
      <c r="D157" s="69"/>
      <c r="E157" s="69"/>
      <c r="F157" s="69"/>
    </row>
    <row r="158" spans="1:11" ht="19.5">
      <c r="A158" s="106"/>
      <c r="B158" s="47"/>
      <c r="C158" s="107"/>
      <c r="D158" s="69"/>
      <c r="E158" s="69"/>
      <c r="F158" s="69"/>
    </row>
    <row r="159" spans="1:11" ht="18.75">
      <c r="A159" s="106"/>
      <c r="B159" s="47"/>
      <c r="C159" s="69"/>
      <c r="D159" s="69"/>
      <c r="E159" s="69"/>
      <c r="F159" s="69"/>
    </row>
    <row r="160" spans="1:11" ht="18.75">
      <c r="A160" s="106"/>
      <c r="B160" s="47"/>
      <c r="C160" s="69"/>
      <c r="D160" s="69"/>
      <c r="E160" s="69"/>
      <c r="F160" s="69"/>
    </row>
    <row r="161" spans="1:6" ht="18.75">
      <c r="A161" s="106"/>
      <c r="B161" s="47"/>
      <c r="C161" s="69"/>
      <c r="D161" s="69"/>
      <c r="E161" s="69"/>
      <c r="F161" s="69"/>
    </row>
    <row r="162" spans="1:6" ht="18.75">
      <c r="A162" s="106"/>
      <c r="B162" s="47"/>
      <c r="C162" s="69"/>
      <c r="D162" s="69"/>
      <c r="E162" s="69"/>
      <c r="F162" s="69"/>
    </row>
    <row r="163" spans="1:6" ht="18.75">
      <c r="A163" s="106"/>
      <c r="B163" s="47"/>
      <c r="C163" s="69"/>
      <c r="D163" s="69"/>
      <c r="E163" s="69"/>
      <c r="F163" s="69"/>
    </row>
    <row r="164" spans="1:6" ht="18.75">
      <c r="A164" s="106"/>
      <c r="B164" s="47"/>
      <c r="C164" s="69"/>
      <c r="D164" s="69"/>
      <c r="E164" s="69"/>
      <c r="F164" s="69"/>
    </row>
    <row r="165" spans="1:6" ht="18.75">
      <c r="A165" s="106"/>
      <c r="B165" s="47"/>
      <c r="C165" s="69"/>
      <c r="D165" s="69"/>
      <c r="E165" s="69"/>
      <c r="F165" s="69"/>
    </row>
    <row r="166" spans="1:6" ht="18.75">
      <c r="A166" s="106"/>
      <c r="B166" s="47"/>
      <c r="C166" s="69"/>
      <c r="D166" s="69"/>
      <c r="E166" s="69"/>
      <c r="F166" s="69"/>
    </row>
    <row r="167" spans="1:6" ht="18.75">
      <c r="A167" s="106"/>
      <c r="B167" s="47"/>
      <c r="C167" s="69"/>
      <c r="D167" s="69"/>
      <c r="E167" s="69"/>
      <c r="F167" s="69"/>
    </row>
    <row r="168" spans="1:6" ht="18.75">
      <c r="A168" s="106"/>
      <c r="B168" s="47"/>
      <c r="C168" s="69"/>
      <c r="D168" s="69"/>
      <c r="E168" s="69"/>
      <c r="F168" s="69"/>
    </row>
    <row r="169" spans="1:6" ht="18.75">
      <c r="A169" s="106"/>
      <c r="B169" s="47"/>
      <c r="C169" s="69"/>
      <c r="D169" s="69"/>
      <c r="E169" s="69"/>
      <c r="F169" s="69"/>
    </row>
    <row r="170" spans="1:6" ht="18.75">
      <c r="A170" s="106"/>
      <c r="B170" s="47"/>
      <c r="C170" s="69"/>
      <c r="D170" s="69"/>
      <c r="E170" s="69"/>
      <c r="F170" s="69"/>
    </row>
    <row r="171" spans="1:6" ht="18.75">
      <c r="A171" s="106"/>
      <c r="B171" s="47"/>
      <c r="C171" s="69"/>
      <c r="D171" s="69"/>
      <c r="E171" s="69"/>
      <c r="F171" s="69"/>
    </row>
    <row r="172" spans="1:6" ht="18.75">
      <c r="A172" s="106"/>
      <c r="B172" s="47"/>
      <c r="C172" s="69"/>
      <c r="D172" s="69"/>
      <c r="E172" s="69"/>
      <c r="F172" s="69"/>
    </row>
    <row r="173" spans="1:6" ht="18.75">
      <c r="A173" s="106"/>
      <c r="B173" s="47"/>
      <c r="C173" s="69"/>
      <c r="D173" s="69"/>
      <c r="E173" s="69"/>
      <c r="F173" s="69"/>
    </row>
    <row r="174" spans="1:6" ht="18.75">
      <c r="A174" s="106"/>
      <c r="B174" s="47"/>
      <c r="C174" s="69"/>
      <c r="D174" s="69"/>
      <c r="E174" s="69"/>
      <c r="F174" s="69"/>
    </row>
    <row r="175" spans="1:6" ht="18.75">
      <c r="A175" s="106"/>
      <c r="B175" s="47"/>
      <c r="C175" s="69"/>
      <c r="D175" s="69"/>
      <c r="E175" s="69"/>
      <c r="F175" s="69"/>
    </row>
    <row r="176" spans="1:6" ht="18.75">
      <c r="A176" s="106"/>
      <c r="B176" s="47"/>
      <c r="C176" s="69"/>
      <c r="D176" s="69"/>
      <c r="E176" s="69"/>
      <c r="F176" s="69"/>
    </row>
    <row r="177" spans="1:6" ht="18.75">
      <c r="A177" s="106"/>
      <c r="B177" s="47"/>
      <c r="C177" s="69"/>
      <c r="D177" s="69"/>
      <c r="E177" s="69"/>
      <c r="F177" s="69"/>
    </row>
    <row r="178" spans="1:6" ht="18.75">
      <c r="A178" s="106"/>
      <c r="B178" s="47"/>
      <c r="C178" s="69"/>
      <c r="D178" s="69"/>
      <c r="E178" s="69"/>
      <c r="F178" s="69"/>
    </row>
    <row r="179" spans="1:6" ht="18.75">
      <c r="A179" s="106"/>
      <c r="B179" s="47"/>
      <c r="C179" s="69"/>
      <c r="D179" s="69"/>
      <c r="E179" s="69"/>
      <c r="F179" s="69"/>
    </row>
    <row r="180" spans="1:6" ht="18.75">
      <c r="A180" s="106"/>
      <c r="B180" s="47"/>
      <c r="C180" s="69"/>
      <c r="D180" s="69"/>
      <c r="E180" s="69"/>
      <c r="F180" s="69"/>
    </row>
    <row r="181" spans="1:6" ht="18.75">
      <c r="A181" s="106"/>
      <c r="B181" s="47"/>
      <c r="C181" s="69"/>
      <c r="D181" s="69"/>
      <c r="E181" s="69"/>
      <c r="F181" s="69"/>
    </row>
    <row r="182" spans="1:6" ht="18.75">
      <c r="A182" s="106"/>
      <c r="B182" s="47"/>
      <c r="C182" s="69"/>
      <c r="D182" s="69"/>
      <c r="E182" s="69"/>
      <c r="F182" s="69"/>
    </row>
    <row r="183" spans="1:6" ht="18.75">
      <c r="A183" s="106"/>
      <c r="B183" s="47"/>
      <c r="C183" s="69"/>
      <c r="D183" s="69"/>
      <c r="E183" s="69"/>
      <c r="F183" s="69"/>
    </row>
    <row r="184" spans="1:6" ht="18.75">
      <c r="A184" s="106"/>
      <c r="B184" s="47"/>
      <c r="C184" s="69"/>
      <c r="D184" s="69"/>
      <c r="E184" s="69"/>
      <c r="F184" s="69"/>
    </row>
    <row r="185" spans="1:6" ht="18.75">
      <c r="A185" s="106"/>
      <c r="B185" s="47"/>
      <c r="C185" s="69"/>
      <c r="D185" s="69"/>
      <c r="E185" s="69"/>
      <c r="F185" s="69"/>
    </row>
    <row r="186" spans="1:6" ht="18.75">
      <c r="A186" s="106"/>
      <c r="B186" s="47"/>
      <c r="C186" s="69"/>
      <c r="D186" s="69"/>
      <c r="E186" s="69"/>
      <c r="F186" s="69"/>
    </row>
    <row r="187" spans="1:6" ht="18.75">
      <c r="A187" s="106"/>
      <c r="B187" s="47"/>
      <c r="C187" s="69"/>
      <c r="D187" s="69"/>
      <c r="E187" s="69"/>
      <c r="F187" s="69"/>
    </row>
    <row r="188" spans="1:6" ht="18.75">
      <c r="A188" s="106"/>
      <c r="B188" s="47"/>
      <c r="C188" s="69"/>
      <c r="D188" s="69"/>
      <c r="E188" s="69"/>
      <c r="F188" s="69"/>
    </row>
    <row r="189" spans="1:6" ht="18.75">
      <c r="A189" s="106"/>
      <c r="B189" s="47"/>
      <c r="C189" s="69"/>
      <c r="D189" s="69"/>
      <c r="E189" s="69"/>
      <c r="F189" s="69"/>
    </row>
    <row r="190" spans="1:6" ht="18.75">
      <c r="A190" s="106"/>
      <c r="B190" s="47"/>
      <c r="C190" s="69"/>
      <c r="D190" s="69"/>
      <c r="E190" s="69"/>
      <c r="F190" s="69"/>
    </row>
    <row r="191" spans="1:6" ht="18.75">
      <c r="A191" s="106"/>
      <c r="B191" s="47"/>
      <c r="C191" s="69"/>
      <c r="D191" s="69"/>
      <c r="E191" s="69"/>
      <c r="F191" s="69"/>
    </row>
    <row r="192" spans="1:6" ht="18.75">
      <c r="A192" s="106"/>
      <c r="B192" s="47"/>
      <c r="C192" s="69"/>
      <c r="D192" s="69"/>
      <c r="E192" s="69"/>
      <c r="F192" s="69"/>
    </row>
    <row r="193" spans="1:6" ht="18.75">
      <c r="A193" s="106"/>
      <c r="B193" s="47"/>
      <c r="C193" s="69"/>
      <c r="D193" s="69"/>
      <c r="E193" s="69"/>
      <c r="F193" s="69"/>
    </row>
    <row r="194" spans="1:6">
      <c r="A194" s="15"/>
    </row>
    <row r="195" spans="1:6">
      <c r="A195" s="15"/>
    </row>
    <row r="196" spans="1:6">
      <c r="A196" s="15"/>
    </row>
    <row r="197" spans="1:6">
      <c r="A197" s="15"/>
    </row>
    <row r="198" spans="1:6">
      <c r="A198" s="15"/>
    </row>
    <row r="199" spans="1:6">
      <c r="A199" s="15"/>
    </row>
    <row r="200" spans="1:6">
      <c r="A200" s="15"/>
    </row>
    <row r="201" spans="1:6">
      <c r="A201" s="15"/>
    </row>
    <row r="202" spans="1:6">
      <c r="A202" s="15"/>
    </row>
    <row r="203" spans="1:6">
      <c r="A203" s="15"/>
    </row>
    <row r="204" spans="1:6">
      <c r="A204" s="15"/>
    </row>
    <row r="205" spans="1:6">
      <c r="A205" s="15"/>
    </row>
    <row r="206" spans="1:6">
      <c r="A206" s="15"/>
    </row>
    <row r="207" spans="1:6">
      <c r="A207" s="15"/>
    </row>
    <row r="208" spans="1:6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</sheetData>
  <mergeCells count="36">
    <mergeCell ref="A129:F129"/>
    <mergeCell ref="A112:A113"/>
    <mergeCell ref="A111:F111"/>
    <mergeCell ref="B112:B113"/>
    <mergeCell ref="C112:C113"/>
    <mergeCell ref="E112:E113"/>
    <mergeCell ref="F112:F113"/>
    <mergeCell ref="D112:D113"/>
    <mergeCell ref="D1:F1"/>
    <mergeCell ref="A24:F24"/>
    <mergeCell ref="A22:F22"/>
    <mergeCell ref="A20:F20"/>
    <mergeCell ref="A21:F21"/>
    <mergeCell ref="A5:E5"/>
    <mergeCell ref="A6:D6"/>
    <mergeCell ref="B7:D7"/>
    <mergeCell ref="B8:D8"/>
    <mergeCell ref="B9:D9"/>
    <mergeCell ref="B16:F16"/>
    <mergeCell ref="B14:F14"/>
    <mergeCell ref="B15:F15"/>
    <mergeCell ref="B3:F3"/>
    <mergeCell ref="A26:A27"/>
    <mergeCell ref="A25:F25"/>
    <mergeCell ref="C2:F2"/>
    <mergeCell ref="B17:F17"/>
    <mergeCell ref="B18:F18"/>
    <mergeCell ref="B11:D11"/>
    <mergeCell ref="B12:D12"/>
    <mergeCell ref="B13:F13"/>
    <mergeCell ref="B10:D10"/>
    <mergeCell ref="F26:F27"/>
    <mergeCell ref="B26:B27"/>
    <mergeCell ref="C26:C27"/>
    <mergeCell ref="D26:D27"/>
    <mergeCell ref="E26:E27"/>
  </mergeCells>
  <phoneticPr fontId="0" type="noConversion"/>
  <pageMargins left="0.98425196850393704" right="0.39370078740157483" top="0.48" bottom="0.44" header="0.31" footer="0.36"/>
  <pageSetup paperSize="9" scale="55" fitToHeight="13" orientation="portrait" horizontalDpi="300" verticalDpi="300" r:id="rId1"/>
  <headerFooter alignWithMargins="0"/>
  <rowBreaks count="1" manualBreakCount="1">
    <brk id="108" max="5" man="1"/>
  </rowBreaks>
  <ignoredErrors>
    <ignoredError sqref="F91:F92 F29 F31" evalError="1"/>
    <ignoredError sqref="B90:B97 B115:B121 B29:B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190"/>
  <sheetViews>
    <sheetView zoomScaleNormal="100" workbookViewId="0">
      <selection activeCell="D11" sqref="D11"/>
    </sheetView>
  </sheetViews>
  <sheetFormatPr defaultRowHeight="15"/>
  <cols>
    <col min="1" max="1" width="43.7109375" style="16" customWidth="1"/>
    <col min="2" max="2" width="9.42578125" style="25" customWidth="1"/>
    <col min="3" max="3" width="15" style="16" customWidth="1"/>
    <col min="4" max="4" width="13.85546875" style="16" customWidth="1"/>
    <col min="5" max="5" width="15.28515625" style="16" customWidth="1"/>
    <col min="6" max="6" width="14.140625" style="16" customWidth="1"/>
    <col min="7" max="7" width="9.140625" style="16"/>
    <col min="8" max="8" width="14.140625" style="16" customWidth="1"/>
    <col min="9" max="16384" width="9.140625" style="16"/>
  </cols>
  <sheetData>
    <row r="1" spans="1:8" ht="18.75">
      <c r="A1" s="108"/>
      <c r="B1" s="109"/>
      <c r="C1" s="108"/>
      <c r="D1" s="110"/>
      <c r="E1" s="85"/>
      <c r="F1" s="85" t="s">
        <v>388</v>
      </c>
      <c r="G1" s="17"/>
    </row>
    <row r="2" spans="1:8" ht="16.5" customHeight="1">
      <c r="A2" s="108"/>
      <c r="B2" s="109"/>
      <c r="C2" s="108"/>
      <c r="D2" s="110"/>
      <c r="E2" s="18"/>
      <c r="F2" s="85" t="s">
        <v>67</v>
      </c>
      <c r="G2" s="18"/>
    </row>
    <row r="3" spans="1:8" ht="12.75" customHeight="1">
      <c r="A3" s="108"/>
      <c r="B3" s="111"/>
      <c r="C3" s="111"/>
      <c r="D3" s="111"/>
      <c r="E3" s="111"/>
      <c r="F3" s="111"/>
    </row>
    <row r="4" spans="1:8" ht="25.5" customHeight="1">
      <c r="A4" s="251" t="s">
        <v>68</v>
      </c>
      <c r="B4" s="251"/>
      <c r="C4" s="251"/>
      <c r="D4" s="251"/>
      <c r="E4" s="251"/>
      <c r="F4" s="251"/>
    </row>
    <row r="5" spans="1:8" ht="25.5" customHeight="1">
      <c r="A5" s="42"/>
      <c r="B5" s="42"/>
      <c r="C5" s="42"/>
      <c r="D5" s="42"/>
      <c r="E5" s="42"/>
      <c r="F5" s="42"/>
    </row>
    <row r="6" spans="1:8" ht="15" customHeight="1">
      <c r="A6" s="275" t="s">
        <v>255</v>
      </c>
      <c r="B6" s="274" t="s">
        <v>24</v>
      </c>
      <c r="C6" s="274" t="s">
        <v>130</v>
      </c>
      <c r="D6" s="274" t="s">
        <v>129</v>
      </c>
      <c r="E6" s="274" t="s">
        <v>148</v>
      </c>
      <c r="F6" s="274" t="s">
        <v>262</v>
      </c>
    </row>
    <row r="7" spans="1:8" ht="35.25" customHeight="1">
      <c r="A7" s="275"/>
      <c r="B7" s="274"/>
      <c r="C7" s="274"/>
      <c r="D7" s="274"/>
      <c r="E7" s="274"/>
      <c r="F7" s="274"/>
    </row>
    <row r="8" spans="1:8" s="19" customFormat="1" ht="35.25" customHeight="1">
      <c r="A8" s="112" t="s">
        <v>348</v>
      </c>
      <c r="B8" s="113" t="s">
        <v>19</v>
      </c>
      <c r="C8" s="198">
        <f>SUM(C9:C10)</f>
        <v>5295.7</v>
      </c>
      <c r="D8" s="198">
        <f>SUM(D9:D10)</f>
        <v>3462.4</v>
      </c>
      <c r="E8" s="199">
        <f>D8-C8</f>
        <v>-1833.3</v>
      </c>
      <c r="F8" s="199">
        <f>D8/C8*100</f>
        <v>65.400000000000006</v>
      </c>
    </row>
    <row r="9" spans="1:8" s="20" customFormat="1" ht="37.5">
      <c r="A9" s="126" t="s">
        <v>69</v>
      </c>
      <c r="B9" s="115" t="s">
        <v>70</v>
      </c>
      <c r="C9" s="200">
        <f>фінплан!C34</f>
        <v>40</v>
      </c>
      <c r="D9" s="200">
        <f>фінплан!D34</f>
        <v>658</v>
      </c>
      <c r="E9" s="200">
        <f t="shared" ref="E9:E15" si="0">D9-C9</f>
        <v>618</v>
      </c>
      <c r="F9" s="200">
        <f t="shared" ref="F9:F15" si="1">D9/C9*100</f>
        <v>1645</v>
      </c>
    </row>
    <row r="10" spans="1:8" s="20" customFormat="1" ht="24" customHeight="1">
      <c r="A10" s="114" t="s">
        <v>71</v>
      </c>
      <c r="B10" s="115" t="s">
        <v>72</v>
      </c>
      <c r="C10" s="200">
        <f>фінплан!C39</f>
        <v>5255.7</v>
      </c>
      <c r="D10" s="200">
        <f>фінплан!D39</f>
        <v>2804.4</v>
      </c>
      <c r="E10" s="200">
        <f t="shared" si="0"/>
        <v>-2451.3000000000002</v>
      </c>
      <c r="F10" s="200">
        <f t="shared" si="1"/>
        <v>53.4</v>
      </c>
    </row>
    <row r="11" spans="1:8" s="21" customFormat="1" ht="24" customHeight="1">
      <c r="A11" s="116" t="s">
        <v>4</v>
      </c>
      <c r="B11" s="117" t="s">
        <v>20</v>
      </c>
      <c r="C11" s="200">
        <f>фінплан!C44</f>
        <v>9600</v>
      </c>
      <c r="D11" s="200">
        <f>фінплан!D44</f>
        <v>10071.9</v>
      </c>
      <c r="E11" s="200">
        <f t="shared" si="0"/>
        <v>471.9</v>
      </c>
      <c r="F11" s="200">
        <f t="shared" si="1"/>
        <v>104.9</v>
      </c>
      <c r="G11" s="19"/>
      <c r="H11" s="19"/>
    </row>
    <row r="12" spans="1:8" s="19" customFormat="1" ht="24" customHeight="1">
      <c r="A12" s="116" t="s">
        <v>5</v>
      </c>
      <c r="B12" s="117" t="s">
        <v>21</v>
      </c>
      <c r="C12" s="200">
        <f>фінплан!C45</f>
        <v>1620</v>
      </c>
      <c r="D12" s="200">
        <f>фінплан!D45</f>
        <v>2131</v>
      </c>
      <c r="E12" s="200">
        <f t="shared" si="0"/>
        <v>511</v>
      </c>
      <c r="F12" s="200">
        <f t="shared" si="1"/>
        <v>131.5</v>
      </c>
    </row>
    <row r="13" spans="1:8" s="19" customFormat="1" ht="24" customHeight="1">
      <c r="A13" s="118" t="s">
        <v>6</v>
      </c>
      <c r="B13" s="117" t="s">
        <v>22</v>
      </c>
      <c r="C13" s="200">
        <f>фінплан!C47</f>
        <v>160</v>
      </c>
      <c r="D13" s="200">
        <f>фінплан!D47</f>
        <v>850.3</v>
      </c>
      <c r="E13" s="200">
        <f t="shared" si="0"/>
        <v>690.3</v>
      </c>
      <c r="F13" s="200">
        <f t="shared" si="1"/>
        <v>531.4</v>
      </c>
    </row>
    <row r="14" spans="1:8" s="19" customFormat="1" ht="24" customHeight="1">
      <c r="A14" s="118" t="s">
        <v>73</v>
      </c>
      <c r="B14" s="117" t="s">
        <v>34</v>
      </c>
      <c r="C14" s="200">
        <v>739</v>
      </c>
      <c r="D14" s="200">
        <v>416.3</v>
      </c>
      <c r="E14" s="200">
        <f t="shared" si="0"/>
        <v>-322.7</v>
      </c>
      <c r="F14" s="200">
        <f t="shared" si="1"/>
        <v>56.3</v>
      </c>
    </row>
    <row r="15" spans="1:8" s="19" customFormat="1" ht="24" customHeight="1">
      <c r="A15" s="112" t="s">
        <v>263</v>
      </c>
      <c r="B15" s="113" t="s">
        <v>35</v>
      </c>
      <c r="C15" s="201">
        <f>C8+SUM(C11:C14)</f>
        <v>17414.7</v>
      </c>
      <c r="D15" s="201">
        <f>D8+SUM(D11:D14)</f>
        <v>16931.900000000001</v>
      </c>
      <c r="E15" s="199">
        <f t="shared" si="0"/>
        <v>-482.8</v>
      </c>
      <c r="F15" s="199">
        <f t="shared" si="1"/>
        <v>97.2</v>
      </c>
    </row>
    <row r="16" spans="1:8" ht="16.5" customHeight="1">
      <c r="A16" s="119"/>
      <c r="B16" s="120"/>
      <c r="C16" s="121"/>
      <c r="D16" s="123"/>
      <c r="E16" s="123"/>
      <c r="F16" s="123"/>
    </row>
    <row r="17" spans="1:11" ht="16.5" customHeight="1">
      <c r="A17" s="119"/>
      <c r="B17" s="120"/>
      <c r="C17" s="121"/>
      <c r="D17" s="123"/>
      <c r="E17" s="123"/>
      <c r="F17" s="123"/>
    </row>
    <row r="18" spans="1:11" ht="16.5" customHeight="1">
      <c r="A18" s="119"/>
      <c r="B18" s="120"/>
      <c r="C18" s="121"/>
      <c r="D18" s="123"/>
      <c r="E18" s="123"/>
      <c r="F18" s="123"/>
    </row>
    <row r="19" spans="1:11" s="14" customFormat="1" ht="18.75">
      <c r="A19" s="49" t="s">
        <v>407</v>
      </c>
      <c r="B19" s="43"/>
      <c r="C19" s="50"/>
      <c r="D19" s="50"/>
      <c r="E19" s="50" t="s">
        <v>509</v>
      </c>
      <c r="F19" s="50"/>
      <c r="G19" s="50"/>
      <c r="H19" s="50"/>
      <c r="I19" s="50"/>
      <c r="J19" s="51"/>
      <c r="K19" s="52"/>
    </row>
    <row r="20" spans="1:11" s="64" customFormat="1" ht="6.75" customHeight="1">
      <c r="A20" s="53" t="s">
        <v>343</v>
      </c>
      <c r="B20" s="53"/>
      <c r="C20" s="54" t="s">
        <v>344</v>
      </c>
      <c r="D20" s="54"/>
      <c r="E20" s="61" t="s">
        <v>347</v>
      </c>
      <c r="F20" s="104"/>
      <c r="H20" s="63"/>
      <c r="I20" s="65"/>
      <c r="J20" s="65"/>
      <c r="K20" s="66"/>
    </row>
    <row r="21" spans="1:11" s="44" customFormat="1" ht="18.75">
      <c r="A21" s="59" t="s">
        <v>345</v>
      </c>
      <c r="B21" s="105"/>
      <c r="C21" s="60" t="s">
        <v>212</v>
      </c>
      <c r="D21" s="43"/>
      <c r="E21" s="62" t="s">
        <v>346</v>
      </c>
      <c r="F21" s="105"/>
      <c r="H21" s="41"/>
      <c r="I21" s="41"/>
      <c r="J21" s="41"/>
    </row>
    <row r="22" spans="1:11" ht="18.75">
      <c r="A22" s="108"/>
      <c r="B22" s="109"/>
      <c r="C22" s="108"/>
      <c r="D22" s="108"/>
      <c r="E22" s="108"/>
      <c r="F22" s="108"/>
    </row>
    <row r="23" spans="1:11">
      <c r="A23" s="22"/>
      <c r="B23" s="23"/>
    </row>
    <row r="24" spans="1:11">
      <c r="A24" s="22"/>
      <c r="B24" s="23"/>
    </row>
    <row r="25" spans="1:11">
      <c r="A25" s="22"/>
      <c r="B25" s="23"/>
    </row>
    <row r="26" spans="1:11">
      <c r="A26" s="22"/>
      <c r="B26" s="23"/>
    </row>
    <row r="27" spans="1:11">
      <c r="A27" s="22"/>
      <c r="B27" s="23"/>
    </row>
    <row r="28" spans="1:11">
      <c r="A28" s="22"/>
      <c r="B28" s="23"/>
    </row>
    <row r="29" spans="1:11">
      <c r="A29" s="22"/>
      <c r="B29" s="23"/>
    </row>
    <row r="30" spans="1:11">
      <c r="A30" s="22"/>
      <c r="B30" s="23"/>
    </row>
    <row r="31" spans="1:11">
      <c r="A31" s="22"/>
      <c r="B31" s="23"/>
    </row>
    <row r="32" spans="1:11">
      <c r="A32" s="22"/>
      <c r="B32" s="23"/>
    </row>
    <row r="33" spans="1:2">
      <c r="A33" s="22"/>
      <c r="B33" s="23"/>
    </row>
    <row r="34" spans="1:2">
      <c r="A34" s="22"/>
      <c r="B34" s="23"/>
    </row>
    <row r="35" spans="1:2">
      <c r="A35" s="22"/>
      <c r="B35" s="23"/>
    </row>
    <row r="36" spans="1:2">
      <c r="A36" s="22"/>
      <c r="B36" s="23"/>
    </row>
    <row r="37" spans="1:2">
      <c r="A37" s="22"/>
      <c r="B37" s="23"/>
    </row>
    <row r="38" spans="1:2">
      <c r="A38" s="24"/>
    </row>
    <row r="39" spans="1:2">
      <c r="A39" s="24"/>
    </row>
    <row r="40" spans="1:2">
      <c r="A40" s="24"/>
    </row>
    <row r="41" spans="1:2">
      <c r="A41" s="24"/>
    </row>
    <row r="42" spans="1:2">
      <c r="A42" s="24"/>
    </row>
    <row r="43" spans="1:2">
      <c r="A43" s="24"/>
    </row>
    <row r="44" spans="1:2">
      <c r="A44" s="24"/>
    </row>
    <row r="45" spans="1:2">
      <c r="A45" s="24"/>
    </row>
    <row r="46" spans="1:2">
      <c r="A46" s="24"/>
    </row>
    <row r="47" spans="1:2">
      <c r="A47" s="24"/>
    </row>
    <row r="48" spans="1:2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  <row r="53" spans="1:1">
      <c r="A53" s="24"/>
    </row>
    <row r="54" spans="1:1">
      <c r="A54" s="24"/>
    </row>
    <row r="55" spans="1:1">
      <c r="A55" s="24"/>
    </row>
    <row r="56" spans="1:1">
      <c r="A56" s="24"/>
    </row>
    <row r="57" spans="1:1">
      <c r="A57" s="24"/>
    </row>
    <row r="58" spans="1:1">
      <c r="A58" s="24"/>
    </row>
    <row r="59" spans="1:1">
      <c r="A59" s="24"/>
    </row>
    <row r="60" spans="1:1">
      <c r="A60" s="24"/>
    </row>
    <row r="61" spans="1:1">
      <c r="A61" s="24"/>
    </row>
    <row r="62" spans="1:1">
      <c r="A62" s="24"/>
    </row>
    <row r="63" spans="1:1">
      <c r="A63" s="24"/>
    </row>
    <row r="64" spans="1:1">
      <c r="A64" s="24"/>
    </row>
    <row r="65" spans="1:1">
      <c r="A65" s="24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  <row r="75" spans="1:1">
      <c r="A75" s="24"/>
    </row>
    <row r="76" spans="1:1">
      <c r="A76" s="24"/>
    </row>
    <row r="77" spans="1:1">
      <c r="A77" s="24"/>
    </row>
    <row r="78" spans="1:1">
      <c r="A78" s="24"/>
    </row>
    <row r="79" spans="1:1">
      <c r="A79" s="24"/>
    </row>
    <row r="80" spans="1:1">
      <c r="A80" s="24"/>
    </row>
    <row r="81" spans="1:1">
      <c r="A81" s="24"/>
    </row>
    <row r="82" spans="1:1">
      <c r="A82" s="24"/>
    </row>
    <row r="83" spans="1:1">
      <c r="A83" s="24"/>
    </row>
    <row r="84" spans="1:1">
      <c r="A84" s="24"/>
    </row>
    <row r="85" spans="1:1">
      <c r="A85" s="24"/>
    </row>
    <row r="86" spans="1:1">
      <c r="A86" s="24"/>
    </row>
    <row r="87" spans="1:1">
      <c r="A87" s="24"/>
    </row>
    <row r="88" spans="1:1">
      <c r="A88" s="24"/>
    </row>
    <row r="89" spans="1:1">
      <c r="A89" s="24"/>
    </row>
    <row r="90" spans="1:1">
      <c r="A90" s="24"/>
    </row>
    <row r="91" spans="1:1">
      <c r="A91" s="24"/>
    </row>
    <row r="92" spans="1:1">
      <c r="A92" s="24"/>
    </row>
    <row r="93" spans="1:1">
      <c r="A93" s="24"/>
    </row>
    <row r="94" spans="1:1">
      <c r="A94" s="24"/>
    </row>
    <row r="95" spans="1:1">
      <c r="A95" s="24"/>
    </row>
    <row r="96" spans="1:1">
      <c r="A96" s="24"/>
    </row>
    <row r="97" spans="1:1">
      <c r="A97" s="24"/>
    </row>
    <row r="98" spans="1:1">
      <c r="A98" s="24"/>
    </row>
    <row r="99" spans="1:1">
      <c r="A99" s="24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  <row r="112" spans="1:1">
      <c r="A112" s="24"/>
    </row>
    <row r="113" spans="1:1">
      <c r="A113" s="24"/>
    </row>
    <row r="114" spans="1:1">
      <c r="A114" s="24"/>
    </row>
    <row r="115" spans="1:1">
      <c r="A115" s="24"/>
    </row>
    <row r="116" spans="1:1">
      <c r="A116" s="24"/>
    </row>
    <row r="117" spans="1:1">
      <c r="A117" s="24"/>
    </row>
    <row r="118" spans="1:1">
      <c r="A118" s="24"/>
    </row>
    <row r="119" spans="1:1">
      <c r="A119" s="24"/>
    </row>
    <row r="120" spans="1:1">
      <c r="A120" s="24"/>
    </row>
    <row r="121" spans="1:1">
      <c r="A121" s="24"/>
    </row>
    <row r="122" spans="1:1">
      <c r="A122" s="24"/>
    </row>
    <row r="123" spans="1:1">
      <c r="A123" s="24"/>
    </row>
    <row r="124" spans="1:1">
      <c r="A124" s="24"/>
    </row>
    <row r="125" spans="1:1">
      <c r="A125" s="24"/>
    </row>
    <row r="126" spans="1:1">
      <c r="A126" s="24"/>
    </row>
    <row r="127" spans="1:1">
      <c r="A127" s="24"/>
    </row>
    <row r="128" spans="1:1">
      <c r="A128" s="24"/>
    </row>
    <row r="129" spans="1:1">
      <c r="A129" s="24"/>
    </row>
    <row r="130" spans="1:1">
      <c r="A130" s="24"/>
    </row>
    <row r="131" spans="1:1">
      <c r="A131" s="24"/>
    </row>
    <row r="132" spans="1:1">
      <c r="A132" s="24"/>
    </row>
    <row r="133" spans="1:1">
      <c r="A133" s="24"/>
    </row>
    <row r="134" spans="1:1">
      <c r="A134" s="24"/>
    </row>
    <row r="135" spans="1:1">
      <c r="A135" s="24"/>
    </row>
    <row r="136" spans="1:1">
      <c r="A136" s="24"/>
    </row>
    <row r="137" spans="1:1">
      <c r="A137" s="24"/>
    </row>
    <row r="138" spans="1:1">
      <c r="A138" s="24"/>
    </row>
    <row r="139" spans="1:1">
      <c r="A139" s="24"/>
    </row>
    <row r="140" spans="1:1">
      <c r="A140" s="24"/>
    </row>
    <row r="141" spans="1:1">
      <c r="A141" s="24"/>
    </row>
    <row r="142" spans="1:1">
      <c r="A142" s="24"/>
    </row>
    <row r="143" spans="1:1">
      <c r="A143" s="24"/>
    </row>
    <row r="144" spans="1:1">
      <c r="A144" s="24"/>
    </row>
    <row r="145" spans="1:1">
      <c r="A145" s="24"/>
    </row>
    <row r="146" spans="1:1">
      <c r="A146" s="24"/>
    </row>
    <row r="147" spans="1:1">
      <c r="A147" s="24"/>
    </row>
    <row r="148" spans="1:1">
      <c r="A148" s="24"/>
    </row>
    <row r="149" spans="1:1">
      <c r="A149" s="24"/>
    </row>
    <row r="150" spans="1:1">
      <c r="A150" s="24"/>
    </row>
    <row r="151" spans="1:1">
      <c r="A151" s="24"/>
    </row>
    <row r="152" spans="1:1">
      <c r="A152" s="24"/>
    </row>
    <row r="153" spans="1:1">
      <c r="A153" s="24"/>
    </row>
    <row r="154" spans="1:1">
      <c r="A154" s="24"/>
    </row>
    <row r="155" spans="1:1">
      <c r="A155" s="24"/>
    </row>
    <row r="156" spans="1:1">
      <c r="A156" s="24"/>
    </row>
    <row r="157" spans="1:1">
      <c r="A157" s="24"/>
    </row>
    <row r="158" spans="1:1">
      <c r="A158" s="24"/>
    </row>
    <row r="159" spans="1:1">
      <c r="A159" s="24"/>
    </row>
    <row r="160" spans="1:1">
      <c r="A160" s="24"/>
    </row>
    <row r="161" spans="1:1">
      <c r="A161" s="24"/>
    </row>
    <row r="162" spans="1:1">
      <c r="A162" s="24"/>
    </row>
    <row r="163" spans="1:1">
      <c r="A163" s="24"/>
    </row>
    <row r="164" spans="1:1">
      <c r="A164" s="24"/>
    </row>
    <row r="165" spans="1:1">
      <c r="A165" s="24"/>
    </row>
    <row r="166" spans="1:1">
      <c r="A166" s="24"/>
    </row>
    <row r="167" spans="1:1">
      <c r="A167" s="24"/>
    </row>
    <row r="168" spans="1:1">
      <c r="A168" s="24"/>
    </row>
    <row r="169" spans="1:1">
      <c r="A169" s="24"/>
    </row>
    <row r="170" spans="1:1">
      <c r="A170" s="24"/>
    </row>
    <row r="171" spans="1:1">
      <c r="A171" s="24"/>
    </row>
    <row r="172" spans="1:1">
      <c r="A172" s="24"/>
    </row>
    <row r="173" spans="1:1">
      <c r="A173" s="24"/>
    </row>
    <row r="174" spans="1:1">
      <c r="A174" s="24"/>
    </row>
    <row r="175" spans="1:1">
      <c r="A175" s="24"/>
    </row>
    <row r="176" spans="1:1">
      <c r="A176" s="24"/>
    </row>
    <row r="177" spans="1:1">
      <c r="A177" s="24"/>
    </row>
    <row r="178" spans="1:1">
      <c r="A178" s="24"/>
    </row>
    <row r="179" spans="1:1">
      <c r="A179" s="24"/>
    </row>
    <row r="180" spans="1:1">
      <c r="A180" s="24"/>
    </row>
    <row r="181" spans="1:1">
      <c r="A181" s="24"/>
    </row>
    <row r="182" spans="1:1">
      <c r="A182" s="24"/>
    </row>
    <row r="183" spans="1:1">
      <c r="A183" s="24"/>
    </row>
    <row r="184" spans="1:1">
      <c r="A184" s="24"/>
    </row>
    <row r="185" spans="1:1">
      <c r="A185" s="24"/>
    </row>
    <row r="186" spans="1:1">
      <c r="A186" s="24"/>
    </row>
    <row r="187" spans="1:1">
      <c r="A187" s="24"/>
    </row>
    <row r="188" spans="1:1">
      <c r="A188" s="24"/>
    </row>
    <row r="189" spans="1:1">
      <c r="A189" s="24"/>
    </row>
    <row r="190" spans="1:1">
      <c r="A190" s="24"/>
    </row>
  </sheetData>
  <mergeCells count="7">
    <mergeCell ref="A4:F4"/>
    <mergeCell ref="B6:B7"/>
    <mergeCell ref="C6:C7"/>
    <mergeCell ref="A6:A7"/>
    <mergeCell ref="D6:D7"/>
    <mergeCell ref="E6:E7"/>
    <mergeCell ref="F6:F7"/>
  </mergeCells>
  <phoneticPr fontId="0" type="noConversion"/>
  <pageMargins left="0.98425196850393704" right="0.39370078740157483" top="0.78740157480314965" bottom="0.78740157480314965" header="0" footer="0"/>
  <pageSetup paperSize="9" scale="80" firstPageNumber="6" fitToHeight="14" orientation="portrait" useFirstPageNumber="1" horizontalDpi="300" verticalDpi="300" r:id="rId1"/>
  <headerFooter alignWithMargins="0"/>
  <ignoredErrors>
    <ignoredError sqref="B8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188"/>
  <sheetViews>
    <sheetView workbookViewId="0">
      <selection activeCell="D15" sqref="D15"/>
    </sheetView>
  </sheetViews>
  <sheetFormatPr defaultRowHeight="14.25"/>
  <cols>
    <col min="1" max="1" width="46.42578125" style="20" customWidth="1"/>
    <col min="2" max="2" width="8.5703125" style="23" customWidth="1"/>
    <col min="3" max="3" width="13.7109375" style="20" customWidth="1"/>
    <col min="4" max="4" width="14.42578125" style="20" customWidth="1"/>
    <col min="5" max="5" width="14.7109375" style="20" customWidth="1"/>
    <col min="6" max="6" width="13.85546875" style="20" customWidth="1"/>
    <col min="7" max="7" width="9.140625" style="20"/>
    <col min="8" max="8" width="14.140625" style="20" customWidth="1"/>
    <col min="9" max="16384" width="9.140625" style="20"/>
  </cols>
  <sheetData>
    <row r="1" spans="1:6" ht="18.75">
      <c r="A1" s="108"/>
      <c r="B1" s="109"/>
      <c r="C1" s="108"/>
      <c r="D1" s="276" t="s">
        <v>388</v>
      </c>
      <c r="E1" s="276"/>
      <c r="F1" s="276"/>
    </row>
    <row r="2" spans="1:6" ht="18.75">
      <c r="A2" s="108"/>
      <c r="B2" s="109"/>
      <c r="C2" s="108"/>
      <c r="D2" s="276" t="s">
        <v>74</v>
      </c>
      <c r="E2" s="276"/>
      <c r="F2" s="276"/>
    </row>
    <row r="3" spans="1:6" ht="18.75">
      <c r="A3" s="108"/>
      <c r="B3" s="125"/>
      <c r="C3" s="125"/>
      <c r="D3" s="125"/>
      <c r="E3" s="125"/>
      <c r="F3" s="125"/>
    </row>
    <row r="4" spans="1:6" ht="22.5" customHeight="1">
      <c r="A4" s="251" t="s">
        <v>75</v>
      </c>
      <c r="B4" s="251"/>
      <c r="C4" s="251"/>
      <c r="D4" s="251"/>
      <c r="E4" s="251"/>
      <c r="F4" s="251"/>
    </row>
    <row r="5" spans="1:6" ht="22.5" customHeight="1">
      <c r="A5" s="42"/>
      <c r="B5" s="42"/>
      <c r="C5" s="42"/>
      <c r="D5" s="42"/>
      <c r="E5" s="42"/>
      <c r="F5" s="42"/>
    </row>
    <row r="6" spans="1:6" ht="15" customHeight="1">
      <c r="A6" s="275" t="s">
        <v>255</v>
      </c>
      <c r="B6" s="274" t="s">
        <v>24</v>
      </c>
      <c r="C6" s="274" t="s">
        <v>130</v>
      </c>
      <c r="D6" s="274" t="s">
        <v>129</v>
      </c>
      <c r="E6" s="274" t="s">
        <v>148</v>
      </c>
      <c r="F6" s="274" t="s">
        <v>262</v>
      </c>
    </row>
    <row r="7" spans="1:6" ht="39" customHeight="1">
      <c r="A7" s="275"/>
      <c r="B7" s="274"/>
      <c r="C7" s="274"/>
      <c r="D7" s="274"/>
      <c r="E7" s="274"/>
      <c r="F7" s="274"/>
    </row>
    <row r="8" spans="1:6" s="26" customFormat="1" ht="39" customHeight="1">
      <c r="A8" s="112" t="s">
        <v>389</v>
      </c>
      <c r="B8" s="113" t="s">
        <v>19</v>
      </c>
      <c r="C8" s="202">
        <f>SUM(C9:C14)</f>
        <v>0</v>
      </c>
      <c r="D8" s="202">
        <f>SUM(D9:D14)</f>
        <v>4776.3999999999996</v>
      </c>
      <c r="E8" s="203">
        <f>D8-C8</f>
        <v>4776.3999999999996</v>
      </c>
      <c r="F8" s="239" t="e">
        <f>D8/C8*100</f>
        <v>#DIV/0!</v>
      </c>
    </row>
    <row r="9" spans="1:6" ht="24.75" customHeight="1">
      <c r="A9" s="126" t="s">
        <v>0</v>
      </c>
      <c r="B9" s="115" t="s">
        <v>70</v>
      </c>
      <c r="C9" s="200">
        <v>0</v>
      </c>
      <c r="D9" s="200">
        <v>169.1</v>
      </c>
      <c r="E9" s="193"/>
      <c r="F9" s="193"/>
    </row>
    <row r="10" spans="1:6" s="26" customFormat="1" ht="34.5" customHeight="1">
      <c r="A10" s="126" t="s">
        <v>1</v>
      </c>
      <c r="B10" s="115" t="s">
        <v>72</v>
      </c>
      <c r="C10" s="200">
        <v>0</v>
      </c>
      <c r="D10" s="200">
        <v>4459.1000000000004</v>
      </c>
      <c r="E10" s="204">
        <f>D10-C10</f>
        <v>4459.1000000000004</v>
      </c>
      <c r="F10" s="204" t="e">
        <f>D10/C10*100</f>
        <v>#DIV/0!</v>
      </c>
    </row>
    <row r="11" spans="1:6" s="27" customFormat="1" ht="40.5" customHeight="1">
      <c r="A11" s="126" t="s">
        <v>76</v>
      </c>
      <c r="B11" s="115" t="s">
        <v>171</v>
      </c>
      <c r="C11" s="200">
        <v>0</v>
      </c>
      <c r="D11" s="200">
        <v>148.19999999999999</v>
      </c>
      <c r="E11" s="204">
        <f>D11-C11</f>
        <v>148.19999999999999</v>
      </c>
      <c r="F11" s="204">
        <v>0</v>
      </c>
    </row>
    <row r="12" spans="1:6" s="27" customFormat="1" ht="36" customHeight="1">
      <c r="A12" s="126" t="s">
        <v>2</v>
      </c>
      <c r="B12" s="115" t="s">
        <v>172</v>
      </c>
      <c r="C12" s="200">
        <v>0</v>
      </c>
      <c r="D12" s="200">
        <v>0</v>
      </c>
      <c r="E12" s="204">
        <f>D12-C12</f>
        <v>0</v>
      </c>
      <c r="F12" s="204">
        <v>0</v>
      </c>
    </row>
    <row r="13" spans="1:6" s="27" customFormat="1" ht="54" customHeight="1">
      <c r="A13" s="126" t="s">
        <v>215</v>
      </c>
      <c r="B13" s="115" t="s">
        <v>173</v>
      </c>
      <c r="C13" s="200">
        <v>0</v>
      </c>
      <c r="D13" s="200">
        <v>0</v>
      </c>
      <c r="E13" s="204">
        <f>D13-C13</f>
        <v>0</v>
      </c>
      <c r="F13" s="204">
        <v>0</v>
      </c>
    </row>
    <row r="14" spans="1:6" s="27" customFormat="1" ht="19.5" customHeight="1">
      <c r="A14" s="126" t="s">
        <v>216</v>
      </c>
      <c r="B14" s="115" t="s">
        <v>174</v>
      </c>
      <c r="C14" s="200">
        <v>0</v>
      </c>
      <c r="D14" s="200">
        <v>0</v>
      </c>
      <c r="E14" s="204">
        <f>D14-C14</f>
        <v>0</v>
      </c>
      <c r="F14" s="204">
        <v>0</v>
      </c>
    </row>
    <row r="15" spans="1:6" ht="18.75">
      <c r="A15" s="119"/>
      <c r="B15" s="120"/>
      <c r="C15" s="127"/>
      <c r="D15" s="128"/>
      <c r="E15" s="128"/>
      <c r="F15" s="128"/>
    </row>
    <row r="16" spans="1:6" ht="18.75">
      <c r="A16" s="119"/>
      <c r="B16" s="120"/>
      <c r="C16" s="121"/>
      <c r="D16" s="123"/>
      <c r="E16" s="123"/>
      <c r="F16" s="123"/>
    </row>
    <row r="17" spans="1:11" ht="18.75">
      <c r="A17" s="119"/>
      <c r="B17" s="120"/>
      <c r="C17" s="121"/>
      <c r="D17" s="123"/>
      <c r="E17" s="123"/>
      <c r="F17" s="123"/>
    </row>
    <row r="18" spans="1:11" s="14" customFormat="1" ht="18.75">
      <c r="A18" s="49" t="s">
        <v>407</v>
      </c>
      <c r="B18" s="43"/>
      <c r="C18" s="50"/>
      <c r="D18" s="50"/>
      <c r="E18" s="50" t="s">
        <v>509</v>
      </c>
      <c r="F18" s="50"/>
      <c r="G18" s="50"/>
      <c r="H18" s="50"/>
      <c r="I18" s="50"/>
      <c r="J18" s="51"/>
      <c r="K18" s="52"/>
    </row>
    <row r="19" spans="1:11" s="64" customFormat="1" ht="6.75" customHeight="1">
      <c r="A19" s="183" t="s">
        <v>384</v>
      </c>
      <c r="B19" s="183"/>
      <c r="C19" s="61" t="s">
        <v>382</v>
      </c>
      <c r="D19" s="61"/>
      <c r="E19" s="61" t="s">
        <v>343</v>
      </c>
      <c r="F19" s="184"/>
      <c r="H19" s="63"/>
      <c r="I19" s="65"/>
      <c r="J19" s="65"/>
      <c r="K19" s="66"/>
    </row>
    <row r="20" spans="1:11" s="44" customFormat="1" ht="18.75">
      <c r="A20" s="185" t="s">
        <v>385</v>
      </c>
      <c r="B20" s="143"/>
      <c r="C20" s="62" t="s">
        <v>212</v>
      </c>
      <c r="D20" s="182"/>
      <c r="E20" s="62" t="s">
        <v>383</v>
      </c>
      <c r="F20" s="143"/>
      <c r="H20" s="41"/>
      <c r="I20" s="41"/>
      <c r="J20" s="41"/>
    </row>
    <row r="21" spans="1:11" ht="18">
      <c r="A21" s="129"/>
      <c r="B21" s="130"/>
      <c r="C21" s="110"/>
      <c r="D21" s="110"/>
      <c r="E21" s="110"/>
      <c r="F21" s="110"/>
    </row>
    <row r="22" spans="1:11" ht="18">
      <c r="A22" s="129"/>
      <c r="B22" s="130"/>
      <c r="C22" s="110"/>
      <c r="D22" s="110"/>
      <c r="E22" s="110"/>
      <c r="F22" s="110"/>
    </row>
    <row r="23" spans="1:11" ht="18">
      <c r="A23" s="129"/>
      <c r="B23" s="130"/>
      <c r="C23" s="110"/>
      <c r="D23" s="110"/>
      <c r="E23" s="110"/>
      <c r="F23" s="110"/>
    </row>
    <row r="24" spans="1:11">
      <c r="A24" s="22"/>
    </row>
    <row r="25" spans="1:11">
      <c r="A25" s="22"/>
    </row>
    <row r="26" spans="1:11">
      <c r="A26" s="22"/>
    </row>
    <row r="27" spans="1:11">
      <c r="A27" s="22"/>
    </row>
    <row r="28" spans="1:11">
      <c r="A28" s="22"/>
    </row>
    <row r="29" spans="1:11">
      <c r="A29" s="22"/>
    </row>
    <row r="30" spans="1:11">
      <c r="A30" s="22"/>
    </row>
    <row r="31" spans="1:11">
      <c r="A31" s="22"/>
    </row>
    <row r="32" spans="1:11">
      <c r="A32" s="22"/>
    </row>
    <row r="33" spans="1:1">
      <c r="A33" s="22"/>
    </row>
    <row r="34" spans="1:1">
      <c r="A34" s="22"/>
    </row>
    <row r="35" spans="1:1">
      <c r="A35" s="22"/>
    </row>
    <row r="36" spans="1:1">
      <c r="A36" s="22"/>
    </row>
    <row r="37" spans="1:1">
      <c r="A37" s="22"/>
    </row>
    <row r="38" spans="1:1">
      <c r="A38" s="22"/>
    </row>
    <row r="39" spans="1:1">
      <c r="A39" s="22"/>
    </row>
    <row r="40" spans="1:1">
      <c r="A40" s="22"/>
    </row>
    <row r="41" spans="1:1">
      <c r="A41" s="22"/>
    </row>
    <row r="42" spans="1:1">
      <c r="A42" s="22"/>
    </row>
    <row r="43" spans="1:1">
      <c r="A43" s="22"/>
    </row>
    <row r="44" spans="1:1">
      <c r="A44" s="22"/>
    </row>
    <row r="45" spans="1:1">
      <c r="A45" s="22"/>
    </row>
    <row r="46" spans="1:1">
      <c r="A46" s="22"/>
    </row>
    <row r="47" spans="1:1">
      <c r="A47" s="22"/>
    </row>
    <row r="48" spans="1:1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/>
    </row>
    <row r="55" spans="1:1">
      <c r="A55" s="22"/>
    </row>
    <row r="56" spans="1:1">
      <c r="A56" s="22"/>
    </row>
    <row r="57" spans="1:1">
      <c r="A57" s="22"/>
    </row>
    <row r="58" spans="1:1">
      <c r="A58" s="22"/>
    </row>
    <row r="59" spans="1:1">
      <c r="A59" s="22"/>
    </row>
    <row r="60" spans="1:1">
      <c r="A60" s="22"/>
    </row>
    <row r="61" spans="1:1">
      <c r="A61" s="22"/>
    </row>
    <row r="62" spans="1:1">
      <c r="A62" s="22"/>
    </row>
    <row r="63" spans="1:1">
      <c r="A63" s="22"/>
    </row>
    <row r="64" spans="1:1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</sheetData>
  <mergeCells count="9">
    <mergeCell ref="D1:F1"/>
    <mergeCell ref="A4:F4"/>
    <mergeCell ref="A6:A7"/>
    <mergeCell ref="D6:D7"/>
    <mergeCell ref="E6:E7"/>
    <mergeCell ref="F6:F7"/>
    <mergeCell ref="B6:B7"/>
    <mergeCell ref="C6:C7"/>
    <mergeCell ref="D2:F2"/>
  </mergeCells>
  <phoneticPr fontId="0" type="noConversion"/>
  <pageMargins left="0.98425196850393704" right="0.39370078740157483" top="0.59055118110236227" bottom="0.59055118110236227" header="0.51181102362204722" footer="0.51181102362204722"/>
  <pageSetup paperSize="9" scale="80" firstPageNumber="9" orientation="portrait" useFirstPageNumber="1" r:id="rId1"/>
  <headerFooter alignWithMargins="0"/>
  <ignoredErrors>
    <ignoredError sqref="F10" evalError="1" numberStoredAsText="1"/>
    <ignoredError sqref="F8" evalError="1"/>
    <ignoredError sqref="B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K188"/>
  <sheetViews>
    <sheetView zoomScaleNormal="100" workbookViewId="0">
      <selection activeCell="B13" sqref="B13"/>
    </sheetView>
  </sheetViews>
  <sheetFormatPr defaultRowHeight="10.5"/>
  <cols>
    <col min="1" max="1" width="42.7109375" style="28" customWidth="1"/>
    <col min="2" max="2" width="15.28515625" style="31" customWidth="1"/>
    <col min="3" max="3" width="18.140625" style="28" customWidth="1"/>
    <col min="4" max="4" width="20.28515625" style="28" customWidth="1"/>
    <col min="5" max="5" width="39.7109375" style="28" customWidth="1"/>
    <col min="6" max="16384" width="9.140625" style="28"/>
  </cols>
  <sheetData>
    <row r="1" spans="1:5" ht="18.75">
      <c r="A1" s="69"/>
      <c r="B1" s="47"/>
      <c r="C1" s="69"/>
      <c r="D1" s="69"/>
      <c r="E1" s="71" t="s">
        <v>388</v>
      </c>
    </row>
    <row r="2" spans="1:5" ht="18.75">
      <c r="A2" s="69"/>
      <c r="B2" s="47"/>
      <c r="C2" s="69"/>
      <c r="D2" s="69"/>
      <c r="E2" s="71" t="s">
        <v>77</v>
      </c>
    </row>
    <row r="3" spans="1:5" ht="12.75" customHeight="1">
      <c r="A3" s="69"/>
      <c r="B3" s="47"/>
      <c r="C3" s="69"/>
      <c r="D3" s="69"/>
      <c r="E3" s="71"/>
    </row>
    <row r="4" spans="1:5" ht="18" customHeight="1">
      <c r="A4" s="251" t="s">
        <v>78</v>
      </c>
      <c r="B4" s="251"/>
      <c r="C4" s="251"/>
      <c r="D4" s="251"/>
      <c r="E4" s="251"/>
    </row>
    <row r="5" spans="1:5" ht="17.25" customHeight="1">
      <c r="A5" s="42"/>
      <c r="B5" s="42"/>
      <c r="C5" s="42"/>
      <c r="D5" s="42"/>
      <c r="E5" s="42"/>
    </row>
    <row r="6" spans="1:5" ht="93" customHeight="1">
      <c r="A6" s="79" t="s">
        <v>255</v>
      </c>
      <c r="B6" s="80" t="s">
        <v>155</v>
      </c>
      <c r="C6" s="80" t="s">
        <v>139</v>
      </c>
      <c r="D6" s="80" t="s">
        <v>322</v>
      </c>
      <c r="E6" s="80" t="s">
        <v>79</v>
      </c>
    </row>
    <row r="7" spans="1:5" ht="15.75" customHeight="1">
      <c r="A7" s="79">
        <v>1</v>
      </c>
      <c r="B7" s="80">
        <v>2</v>
      </c>
      <c r="C7" s="80">
        <v>3</v>
      </c>
      <c r="D7" s="80">
        <v>4</v>
      </c>
      <c r="E7" s="80">
        <v>5</v>
      </c>
    </row>
    <row r="8" spans="1:5" s="30" customFormat="1" ht="76.5" customHeight="1">
      <c r="A8" s="81" t="s">
        <v>324</v>
      </c>
      <c r="B8" s="131" t="s">
        <v>264</v>
      </c>
      <c r="C8" s="133"/>
      <c r="D8" s="133"/>
      <c r="E8" s="134" t="s">
        <v>265</v>
      </c>
    </row>
    <row r="9" spans="1:5" s="30" customFormat="1" ht="112.5" customHeight="1">
      <c r="A9" s="81" t="s">
        <v>349</v>
      </c>
      <c r="B9" s="131" t="s">
        <v>152</v>
      </c>
      <c r="C9" s="133"/>
      <c r="D9" s="133"/>
      <c r="E9" s="134" t="s">
        <v>266</v>
      </c>
    </row>
    <row r="10" spans="1:5" s="30" customFormat="1" ht="73.5" customHeight="1">
      <c r="A10" s="81" t="s">
        <v>323</v>
      </c>
      <c r="B10" s="131" t="s">
        <v>267</v>
      </c>
      <c r="C10" s="133"/>
      <c r="D10" s="133"/>
      <c r="E10" s="134" t="s">
        <v>268</v>
      </c>
    </row>
    <row r="11" spans="1:5" s="30" customFormat="1" ht="110.25" customHeight="1">
      <c r="A11" s="81" t="s">
        <v>269</v>
      </c>
      <c r="B11" s="131" t="s">
        <v>153</v>
      </c>
      <c r="C11" s="133"/>
      <c r="D11" s="133"/>
      <c r="E11" s="134" t="s">
        <v>270</v>
      </c>
    </row>
    <row r="12" spans="1:5" s="30" customFormat="1" ht="114" customHeight="1">
      <c r="A12" s="81" t="s">
        <v>350</v>
      </c>
      <c r="B12" s="131" t="s">
        <v>153</v>
      </c>
      <c r="C12" s="133"/>
      <c r="D12" s="133"/>
      <c r="E12" s="134" t="s">
        <v>271</v>
      </c>
    </row>
    <row r="13" spans="1:5" ht="117" customHeight="1">
      <c r="A13" s="81" t="s">
        <v>325</v>
      </c>
      <c r="B13" s="131" t="s">
        <v>154</v>
      </c>
      <c r="C13" s="133"/>
      <c r="D13" s="133"/>
      <c r="E13" s="134" t="s">
        <v>272</v>
      </c>
    </row>
    <row r="14" spans="1:5" ht="148.5" customHeight="1">
      <c r="A14" s="81" t="s">
        <v>351</v>
      </c>
      <c r="B14" s="131" t="s">
        <v>273</v>
      </c>
      <c r="C14" s="133"/>
      <c r="D14" s="133"/>
      <c r="E14" s="134" t="s">
        <v>274</v>
      </c>
    </row>
    <row r="15" spans="1:5" ht="90.75" customHeight="1">
      <c r="A15" s="81" t="s">
        <v>321</v>
      </c>
      <c r="B15" s="135" t="s">
        <v>366</v>
      </c>
      <c r="C15" s="133"/>
      <c r="D15" s="133"/>
      <c r="E15" s="134" t="s">
        <v>275</v>
      </c>
    </row>
    <row r="16" spans="1:5" ht="74.25" customHeight="1">
      <c r="A16" s="81" t="s">
        <v>352</v>
      </c>
      <c r="B16" s="131" t="s">
        <v>276</v>
      </c>
      <c r="C16" s="136"/>
      <c r="D16" s="136"/>
      <c r="E16" s="134" t="s">
        <v>277</v>
      </c>
    </row>
    <row r="17" spans="1:11" ht="26.25" customHeight="1">
      <c r="A17" s="92"/>
      <c r="B17" s="137"/>
      <c r="C17" s="138"/>
      <c r="D17" s="138"/>
      <c r="E17" s="139"/>
    </row>
    <row r="18" spans="1:11" s="44" customFormat="1" ht="18.75">
      <c r="A18" s="49" t="s">
        <v>342</v>
      </c>
      <c r="B18" s="43"/>
      <c r="C18" s="124"/>
      <c r="D18" s="124"/>
      <c r="E18" s="50"/>
      <c r="F18" s="6"/>
      <c r="G18" s="6"/>
      <c r="H18" s="6"/>
      <c r="I18" s="6"/>
      <c r="J18" s="6"/>
      <c r="K18" s="9"/>
    </row>
    <row r="19" spans="1:11" s="64" customFormat="1" ht="6.75" customHeight="1">
      <c r="A19" s="53" t="s">
        <v>343</v>
      </c>
      <c r="B19" s="53"/>
      <c r="C19" s="54" t="s">
        <v>344</v>
      </c>
      <c r="D19" s="54"/>
      <c r="E19" s="61" t="s">
        <v>347</v>
      </c>
      <c r="H19" s="63"/>
      <c r="I19" s="65"/>
      <c r="J19" s="65"/>
      <c r="K19" s="66"/>
    </row>
    <row r="20" spans="1:11" s="44" customFormat="1" ht="18.75">
      <c r="A20" s="59" t="s">
        <v>345</v>
      </c>
      <c r="B20" s="105"/>
      <c r="C20" s="60" t="s">
        <v>212</v>
      </c>
      <c r="D20" s="43"/>
      <c r="E20" s="62" t="s">
        <v>346</v>
      </c>
      <c r="H20" s="41"/>
      <c r="I20" s="41"/>
      <c r="J20" s="41"/>
    </row>
    <row r="21" spans="1:11" ht="18.75">
      <c r="A21" s="69"/>
      <c r="B21" s="69"/>
      <c r="C21" s="140"/>
      <c r="D21" s="140"/>
      <c r="E21" s="140"/>
    </row>
    <row r="22" spans="1:11" ht="18.75">
      <c r="A22" s="106"/>
      <c r="B22" s="47"/>
      <c r="C22" s="69"/>
      <c r="D22" s="69"/>
      <c r="E22" s="69"/>
    </row>
    <row r="23" spans="1:11" ht="18.75">
      <c r="A23" s="106"/>
      <c r="B23" s="47"/>
      <c r="C23" s="69"/>
      <c r="D23" s="69"/>
      <c r="E23" s="69"/>
    </row>
    <row r="24" spans="1:11" ht="18.75">
      <c r="A24" s="106"/>
      <c r="B24" s="47"/>
      <c r="C24" s="69"/>
      <c r="D24" s="69"/>
      <c r="E24" s="69"/>
    </row>
    <row r="25" spans="1:11" ht="18.75">
      <c r="A25" s="106"/>
      <c r="B25" s="47"/>
      <c r="C25" s="69"/>
      <c r="D25" s="69"/>
      <c r="E25" s="69"/>
    </row>
    <row r="26" spans="1:11" ht="18.75">
      <c r="A26" s="106"/>
      <c r="B26" s="47"/>
      <c r="C26" s="69"/>
      <c r="D26" s="69"/>
      <c r="E26" s="69"/>
    </row>
    <row r="27" spans="1:11" ht="18.75">
      <c r="A27" s="106"/>
      <c r="B27" s="47"/>
      <c r="C27" s="69"/>
      <c r="D27" s="69"/>
      <c r="E27" s="69"/>
    </row>
    <row r="28" spans="1:11" ht="18.75">
      <c r="A28" s="106"/>
      <c r="B28" s="47"/>
      <c r="C28" s="69"/>
      <c r="D28" s="69"/>
      <c r="E28" s="69"/>
    </row>
    <row r="29" spans="1:11" ht="18.75">
      <c r="A29" s="106"/>
      <c r="B29" s="47"/>
      <c r="C29" s="69"/>
      <c r="D29" s="69"/>
      <c r="E29" s="69"/>
    </row>
    <row r="30" spans="1:11" ht="18.75">
      <c r="A30" s="106"/>
      <c r="B30" s="47"/>
      <c r="C30" s="69"/>
      <c r="D30" s="69"/>
      <c r="E30" s="69"/>
    </row>
    <row r="31" spans="1:11" ht="18.75">
      <c r="A31" s="106"/>
      <c r="B31" s="47"/>
      <c r="C31" s="69"/>
      <c r="D31" s="69"/>
      <c r="E31" s="69"/>
    </row>
    <row r="32" spans="1:11" ht="18.75">
      <c r="A32" s="106"/>
      <c r="B32" s="47"/>
      <c r="C32" s="69"/>
      <c r="D32" s="69"/>
      <c r="E32" s="69"/>
    </row>
    <row r="33" spans="1:5" ht="18.75">
      <c r="A33" s="106"/>
      <c r="B33" s="47"/>
      <c r="C33" s="69"/>
      <c r="D33" s="69"/>
      <c r="E33" s="69"/>
    </row>
    <row r="34" spans="1:5" ht="18.75">
      <c r="A34" s="106"/>
      <c r="B34" s="47"/>
      <c r="C34" s="69"/>
      <c r="D34" s="69"/>
      <c r="E34" s="69"/>
    </row>
    <row r="35" spans="1:5" ht="18.75">
      <c r="A35" s="106"/>
      <c r="B35" s="47"/>
      <c r="C35" s="69"/>
      <c r="D35" s="69"/>
      <c r="E35" s="69"/>
    </row>
    <row r="36" spans="1:5" ht="18.75">
      <c r="A36" s="106"/>
      <c r="B36" s="47"/>
      <c r="C36" s="69"/>
      <c r="D36" s="69"/>
      <c r="E36" s="69"/>
    </row>
    <row r="37" spans="1:5" ht="18.75">
      <c r="A37" s="106"/>
      <c r="B37" s="47"/>
      <c r="C37" s="69"/>
      <c r="D37" s="69"/>
      <c r="E37" s="69"/>
    </row>
    <row r="38" spans="1:5" ht="18.75">
      <c r="A38" s="106"/>
      <c r="B38" s="47"/>
      <c r="C38" s="69"/>
      <c r="D38" s="69"/>
      <c r="E38" s="69"/>
    </row>
    <row r="39" spans="1:5" ht="18.75">
      <c r="A39" s="106"/>
      <c r="B39" s="47"/>
      <c r="C39" s="69"/>
      <c r="D39" s="69"/>
      <c r="E39" s="69"/>
    </row>
    <row r="40" spans="1:5">
      <c r="A40" s="32"/>
    </row>
    <row r="41" spans="1:5">
      <c r="A41" s="32"/>
    </row>
    <row r="42" spans="1:5">
      <c r="A42" s="32"/>
    </row>
    <row r="43" spans="1:5">
      <c r="A43" s="32"/>
    </row>
    <row r="44" spans="1:5">
      <c r="A44" s="32"/>
    </row>
    <row r="45" spans="1:5">
      <c r="A45" s="32"/>
    </row>
    <row r="46" spans="1:5">
      <c r="A46" s="32"/>
    </row>
    <row r="47" spans="1:5">
      <c r="A47" s="32"/>
    </row>
    <row r="48" spans="1:5">
      <c r="A48" s="32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  <row r="184" spans="1:1">
      <c r="A184" s="32"/>
    </row>
    <row r="185" spans="1:1">
      <c r="A185" s="32"/>
    </row>
    <row r="186" spans="1:1">
      <c r="A186" s="32"/>
    </row>
    <row r="187" spans="1:1">
      <c r="A187" s="32"/>
    </row>
    <row r="188" spans="1:1">
      <c r="A188" s="32"/>
    </row>
  </sheetData>
  <mergeCells count="1">
    <mergeCell ref="A4:E4"/>
  </mergeCells>
  <phoneticPr fontId="7" type="noConversion"/>
  <pageMargins left="0.98425196850393704" right="0.39370078740157483" top="0.51181102362204722" bottom="0.39370078740157483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7"/>
  <sheetViews>
    <sheetView zoomScaleNormal="100" workbookViewId="0">
      <selection activeCell="A5" sqref="A5:F5"/>
    </sheetView>
  </sheetViews>
  <sheetFormatPr defaultRowHeight="10.5"/>
  <cols>
    <col min="1" max="1" width="54" style="36" customWidth="1"/>
    <col min="2" max="2" width="7.85546875" style="36" customWidth="1"/>
    <col min="3" max="3" width="13.140625" style="36" customWidth="1"/>
    <col min="4" max="4" width="13.5703125" style="36" customWidth="1"/>
    <col min="5" max="5" width="10.7109375" style="36" customWidth="1"/>
    <col min="6" max="6" width="10.42578125" style="36" customWidth="1"/>
    <col min="7" max="16384" width="9.140625" style="36"/>
  </cols>
  <sheetData>
    <row r="1" spans="1:6" ht="10.5" customHeight="1">
      <c r="A1" s="43"/>
      <c r="B1" s="43"/>
      <c r="C1" s="43"/>
      <c r="D1" s="86"/>
      <c r="E1" s="71" t="s">
        <v>388</v>
      </c>
      <c r="F1" s="86"/>
    </row>
    <row r="2" spans="1:6" ht="16.5" customHeight="1">
      <c r="A2" s="43"/>
      <c r="B2" s="43"/>
      <c r="C2" s="43"/>
      <c r="D2" s="86"/>
      <c r="E2" s="71" t="s">
        <v>497</v>
      </c>
      <c r="F2" s="86"/>
    </row>
    <row r="3" spans="1:6" ht="16.5" customHeight="1">
      <c r="A3" s="251" t="s">
        <v>80</v>
      </c>
      <c r="B3" s="251"/>
      <c r="C3" s="251"/>
      <c r="D3" s="251"/>
      <c r="E3" s="251"/>
      <c r="F3" s="251"/>
    </row>
    <row r="4" spans="1:6" ht="16.5" customHeight="1">
      <c r="A4" s="251" t="s">
        <v>519</v>
      </c>
      <c r="B4" s="251"/>
      <c r="C4" s="251"/>
      <c r="D4" s="251"/>
      <c r="E4" s="251"/>
      <c r="F4" s="42"/>
    </row>
    <row r="5" spans="1:6" ht="16.5" customHeight="1">
      <c r="A5" s="251" t="s">
        <v>502</v>
      </c>
      <c r="B5" s="251"/>
      <c r="C5" s="251"/>
      <c r="D5" s="251"/>
      <c r="E5" s="251"/>
      <c r="F5" s="251"/>
    </row>
    <row r="6" spans="1:6" ht="9.75" customHeight="1">
      <c r="A6" s="42"/>
      <c r="B6" s="42"/>
      <c r="C6" s="42"/>
      <c r="D6" s="42"/>
      <c r="E6" s="42"/>
      <c r="F6" s="42"/>
    </row>
    <row r="7" spans="1:6" ht="36.75" customHeight="1">
      <c r="A7" s="79" t="s">
        <v>255</v>
      </c>
      <c r="B7" s="80" t="s">
        <v>24</v>
      </c>
      <c r="C7" s="80" t="s">
        <v>128</v>
      </c>
      <c r="D7" s="80" t="s">
        <v>129</v>
      </c>
      <c r="E7" s="80" t="s">
        <v>256</v>
      </c>
      <c r="F7" s="80" t="s">
        <v>257</v>
      </c>
    </row>
    <row r="8" spans="1:6" ht="21.75" customHeight="1">
      <c r="A8" s="79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</row>
    <row r="9" spans="1:6" s="38" customFormat="1" ht="42" customHeight="1">
      <c r="A9" s="84" t="s">
        <v>296</v>
      </c>
      <c r="B9" s="87" t="s">
        <v>19</v>
      </c>
      <c r="C9" s="90">
        <f>SUM(C10:C14)</f>
        <v>13224.6</v>
      </c>
      <c r="D9" s="90">
        <f>SUM(D10:D14)</f>
        <v>13224.6</v>
      </c>
      <c r="E9" s="90">
        <f>D9-C9</f>
        <v>0</v>
      </c>
      <c r="F9" s="90">
        <f>D9/C9*100</f>
        <v>100</v>
      </c>
    </row>
    <row r="10" spans="1:6" ht="39" customHeight="1">
      <c r="A10" s="81" t="s">
        <v>207</v>
      </c>
      <c r="B10" s="82" t="s">
        <v>20</v>
      </c>
      <c r="C10" s="90">
        <v>7877.8</v>
      </c>
      <c r="D10" s="196">
        <v>7877.8</v>
      </c>
      <c r="E10" s="90">
        <f t="shared" ref="E10:E47" si="0">D10-C10</f>
        <v>0</v>
      </c>
      <c r="F10" s="90">
        <f>D10/C10*100</f>
        <v>100</v>
      </c>
    </row>
    <row r="11" spans="1:6" ht="20.25" customHeight="1">
      <c r="A11" s="81" t="s">
        <v>81</v>
      </c>
      <c r="B11" s="82" t="s">
        <v>21</v>
      </c>
      <c r="C11" s="90">
        <v>5346.8</v>
      </c>
      <c r="D11" s="196">
        <v>5346.8</v>
      </c>
      <c r="E11" s="90">
        <f t="shared" si="0"/>
        <v>0</v>
      </c>
      <c r="F11" s="90">
        <f>D11/C11*100</f>
        <v>100</v>
      </c>
    </row>
    <row r="12" spans="1:6" ht="24" customHeight="1">
      <c r="A12" s="81" t="s">
        <v>82</v>
      </c>
      <c r="B12" s="82" t="s">
        <v>22</v>
      </c>
      <c r="C12" s="90">
        <v>0</v>
      </c>
      <c r="D12" s="196">
        <v>0</v>
      </c>
      <c r="E12" s="90">
        <f t="shared" si="0"/>
        <v>0</v>
      </c>
      <c r="F12" s="90">
        <v>100</v>
      </c>
    </row>
    <row r="13" spans="1:6" ht="19.5" customHeight="1">
      <c r="A13" s="81" t="s">
        <v>83</v>
      </c>
      <c r="B13" s="82" t="s">
        <v>34</v>
      </c>
      <c r="C13" s="90">
        <v>0</v>
      </c>
      <c r="D13" s="196">
        <v>0</v>
      </c>
      <c r="E13" s="90">
        <f t="shared" si="0"/>
        <v>0</v>
      </c>
      <c r="F13" s="90">
        <v>100</v>
      </c>
    </row>
    <row r="14" spans="1:6" ht="18" customHeight="1">
      <c r="A14" s="81" t="s">
        <v>367</v>
      </c>
      <c r="B14" s="82" t="s">
        <v>35</v>
      </c>
      <c r="C14" s="90">
        <v>0</v>
      </c>
      <c r="D14" s="196">
        <v>0</v>
      </c>
      <c r="E14" s="90">
        <v>0</v>
      </c>
      <c r="F14" s="90">
        <v>0</v>
      </c>
    </row>
    <row r="15" spans="1:6" ht="18" customHeight="1">
      <c r="A15" s="238" t="s">
        <v>510</v>
      </c>
      <c r="B15" s="82"/>
      <c r="C15" s="90">
        <v>0</v>
      </c>
      <c r="D15" s="196">
        <v>276</v>
      </c>
      <c r="E15" s="90">
        <f t="shared" si="0"/>
        <v>276</v>
      </c>
      <c r="F15" s="90">
        <v>0</v>
      </c>
    </row>
    <row r="16" spans="1:6" ht="18" customHeight="1">
      <c r="A16" s="238" t="s">
        <v>485</v>
      </c>
      <c r="B16" s="82"/>
      <c r="C16" s="90">
        <v>0</v>
      </c>
      <c r="D16" s="196">
        <v>0</v>
      </c>
      <c r="E16" s="90">
        <f t="shared" si="0"/>
        <v>0</v>
      </c>
      <c r="F16" s="90">
        <v>0</v>
      </c>
    </row>
    <row r="17" spans="1:6" s="38" customFormat="1" ht="36" customHeight="1">
      <c r="A17" s="84" t="s">
        <v>119</v>
      </c>
      <c r="B17" s="87" t="s">
        <v>36</v>
      </c>
      <c r="C17" s="90">
        <f>SUM(C18:C21)</f>
        <v>0</v>
      </c>
      <c r="D17" s="90">
        <f>SUM(D18:D21)</f>
        <v>0</v>
      </c>
      <c r="E17" s="90">
        <f t="shared" si="0"/>
        <v>0</v>
      </c>
      <c r="F17" s="90">
        <v>100</v>
      </c>
    </row>
    <row r="18" spans="1:6" ht="24" customHeight="1">
      <c r="A18" s="81" t="s">
        <v>84</v>
      </c>
      <c r="B18" s="82" t="s">
        <v>37</v>
      </c>
      <c r="C18" s="90">
        <v>0</v>
      </c>
      <c r="D18" s="196">
        <v>0</v>
      </c>
      <c r="E18" s="90">
        <f t="shared" si="0"/>
        <v>0</v>
      </c>
      <c r="F18" s="90">
        <v>100</v>
      </c>
    </row>
    <row r="19" spans="1:6" ht="36.75" customHeight="1">
      <c r="A19" s="81" t="s">
        <v>85</v>
      </c>
      <c r="B19" s="82" t="s">
        <v>38</v>
      </c>
      <c r="C19" s="90">
        <v>0</v>
      </c>
      <c r="D19" s="196">
        <v>0</v>
      </c>
      <c r="E19" s="90">
        <f t="shared" si="0"/>
        <v>0</v>
      </c>
      <c r="F19" s="90">
        <v>100</v>
      </c>
    </row>
    <row r="20" spans="1:6" ht="40.5" customHeight="1">
      <c r="A20" s="81" t="s">
        <v>120</v>
      </c>
      <c r="B20" s="82" t="s">
        <v>7</v>
      </c>
      <c r="C20" s="90">
        <v>0</v>
      </c>
      <c r="D20" s="196">
        <v>0</v>
      </c>
      <c r="E20" s="90">
        <f t="shared" si="0"/>
        <v>0</v>
      </c>
      <c r="F20" s="90">
        <v>100</v>
      </c>
    </row>
    <row r="21" spans="1:6" ht="18" customHeight="1">
      <c r="A21" s="81" t="s">
        <v>367</v>
      </c>
      <c r="B21" s="82" t="s">
        <v>25</v>
      </c>
      <c r="C21" s="90">
        <v>0</v>
      </c>
      <c r="D21" s="196">
        <v>0</v>
      </c>
      <c r="E21" s="90">
        <f t="shared" si="0"/>
        <v>0</v>
      </c>
      <c r="F21" s="90">
        <v>100</v>
      </c>
    </row>
    <row r="22" spans="1:6" s="38" customFormat="1" ht="35.25" customHeight="1">
      <c r="A22" s="84" t="s">
        <v>121</v>
      </c>
      <c r="B22" s="87" t="s">
        <v>26</v>
      </c>
      <c r="C22" s="90">
        <f>SUM(C23:C24)</f>
        <v>0</v>
      </c>
      <c r="D22" s="90">
        <f>SUM(D23:D24)</f>
        <v>0</v>
      </c>
      <c r="E22" s="90">
        <v>0</v>
      </c>
      <c r="F22" s="90">
        <v>100</v>
      </c>
    </row>
    <row r="23" spans="1:6" ht="24" customHeight="1">
      <c r="A23" s="81" t="s">
        <v>86</v>
      </c>
      <c r="B23" s="82" t="s">
        <v>27</v>
      </c>
      <c r="C23" s="90">
        <v>0</v>
      </c>
      <c r="D23" s="196">
        <v>0</v>
      </c>
      <c r="E23" s="90">
        <f t="shared" si="0"/>
        <v>0</v>
      </c>
      <c r="F23" s="90">
        <v>100</v>
      </c>
    </row>
    <row r="24" spans="1:6" ht="19.5" customHeight="1">
      <c r="A24" s="81" t="s">
        <v>367</v>
      </c>
      <c r="B24" s="82" t="s">
        <v>28</v>
      </c>
      <c r="C24" s="90">
        <v>0</v>
      </c>
      <c r="D24" s="196">
        <v>0</v>
      </c>
      <c r="E24" s="90">
        <f t="shared" si="0"/>
        <v>0</v>
      </c>
      <c r="F24" s="90">
        <v>100</v>
      </c>
    </row>
    <row r="25" spans="1:6" s="38" customFormat="1" ht="37.5">
      <c r="A25" s="84" t="s">
        <v>122</v>
      </c>
      <c r="B25" s="87" t="s">
        <v>29</v>
      </c>
      <c r="C25" s="90">
        <f>SUM(C26:C30)+C34</f>
        <v>13464</v>
      </c>
      <c r="D25" s="90">
        <f>SUM(D26:D30)+D34</f>
        <v>13464</v>
      </c>
      <c r="E25" s="90">
        <f t="shared" si="0"/>
        <v>0</v>
      </c>
      <c r="F25" s="90">
        <f>D25/C25*100</f>
        <v>100</v>
      </c>
    </row>
    <row r="26" spans="1:6" ht="38.25" customHeight="1">
      <c r="A26" s="81" t="s">
        <v>213</v>
      </c>
      <c r="B26" s="82" t="s">
        <v>31</v>
      </c>
      <c r="C26" s="90">
        <v>2548.5</v>
      </c>
      <c r="D26" s="196">
        <v>2548.5</v>
      </c>
      <c r="E26" s="90">
        <f t="shared" si="0"/>
        <v>0</v>
      </c>
      <c r="F26" s="90">
        <f>D26/C26*100</f>
        <v>100</v>
      </c>
    </row>
    <row r="27" spans="1:6" ht="21" customHeight="1">
      <c r="A27" s="81" t="s">
        <v>87</v>
      </c>
      <c r="B27" s="79" t="s">
        <v>491</v>
      </c>
      <c r="C27" s="90">
        <v>8864.1</v>
      </c>
      <c r="D27" s="196">
        <v>8864.1</v>
      </c>
      <c r="E27" s="90">
        <f t="shared" si="0"/>
        <v>0</v>
      </c>
      <c r="F27" s="90">
        <f>D27/C27*100</f>
        <v>100</v>
      </c>
    </row>
    <row r="28" spans="1:6" ht="21" customHeight="1">
      <c r="A28" s="81" t="s">
        <v>490</v>
      </c>
      <c r="B28" s="79" t="s">
        <v>492</v>
      </c>
      <c r="C28" s="90">
        <v>1761.3</v>
      </c>
      <c r="D28" s="196">
        <v>1761.3</v>
      </c>
      <c r="E28" s="90">
        <f t="shared" si="0"/>
        <v>0</v>
      </c>
      <c r="F28" s="90">
        <f>D28/C28*100</f>
        <v>100</v>
      </c>
    </row>
    <row r="29" spans="1:6" ht="21.75" customHeight="1">
      <c r="A29" s="81" t="s">
        <v>88</v>
      </c>
      <c r="B29" s="82" t="s">
        <v>40</v>
      </c>
      <c r="C29" s="90">
        <v>0</v>
      </c>
      <c r="D29" s="196">
        <v>0</v>
      </c>
      <c r="E29" s="90">
        <f t="shared" si="0"/>
        <v>0</v>
      </c>
      <c r="F29" s="90">
        <v>100</v>
      </c>
    </row>
    <row r="30" spans="1:6" ht="22.5" customHeight="1">
      <c r="A30" s="81" t="s">
        <v>368</v>
      </c>
      <c r="B30" s="82" t="s">
        <v>41</v>
      </c>
      <c r="C30" s="90">
        <v>290.10000000000002</v>
      </c>
      <c r="D30" s="196">
        <v>290.10000000000002</v>
      </c>
      <c r="E30" s="90">
        <f t="shared" si="0"/>
        <v>0</v>
      </c>
      <c r="F30" s="90">
        <f>D30/C30*100</f>
        <v>100</v>
      </c>
    </row>
    <row r="31" spans="1:6" ht="22.5" customHeight="1">
      <c r="A31" s="238" t="s">
        <v>487</v>
      </c>
      <c r="B31" s="82"/>
      <c r="C31" s="90">
        <v>34.4</v>
      </c>
      <c r="D31" s="196">
        <v>34.4</v>
      </c>
      <c r="E31" s="90">
        <v>0</v>
      </c>
      <c r="F31" s="90">
        <v>100</v>
      </c>
    </row>
    <row r="32" spans="1:6" ht="22.5" customHeight="1">
      <c r="A32" s="238" t="s">
        <v>488</v>
      </c>
      <c r="B32" s="82"/>
      <c r="C32" s="90">
        <v>0</v>
      </c>
      <c r="D32" s="196">
        <v>0</v>
      </c>
      <c r="E32" s="90">
        <v>0</v>
      </c>
      <c r="F32" s="90">
        <v>100</v>
      </c>
    </row>
    <row r="33" spans="1:6" ht="22.5" customHeight="1">
      <c r="A33" s="238" t="s">
        <v>489</v>
      </c>
      <c r="B33" s="82"/>
      <c r="C33" s="90">
        <v>0</v>
      </c>
      <c r="D33" s="196">
        <v>0</v>
      </c>
      <c r="E33" s="90">
        <v>0</v>
      </c>
      <c r="F33" s="90">
        <v>100</v>
      </c>
    </row>
    <row r="34" spans="1:6" ht="18" customHeight="1">
      <c r="A34" s="81" t="s">
        <v>486</v>
      </c>
      <c r="B34" s="82" t="s">
        <v>8</v>
      </c>
      <c r="C34" s="90">
        <v>0</v>
      </c>
      <c r="D34" s="196">
        <v>0</v>
      </c>
      <c r="E34" s="90">
        <f t="shared" si="0"/>
        <v>0</v>
      </c>
      <c r="F34" s="90">
        <v>0</v>
      </c>
    </row>
    <row r="35" spans="1:6" s="38" customFormat="1" ht="37.5">
      <c r="A35" s="84" t="s">
        <v>123</v>
      </c>
      <c r="B35" s="87" t="s">
        <v>10</v>
      </c>
      <c r="C35" s="90">
        <f>SUM(C36:C40)</f>
        <v>639</v>
      </c>
      <c r="D35" s="90">
        <f>SUM(D36:D40)</f>
        <v>208</v>
      </c>
      <c r="E35" s="90">
        <f t="shared" si="0"/>
        <v>-431</v>
      </c>
      <c r="F35" s="90">
        <f>D35/C35*100</f>
        <v>32.6</v>
      </c>
    </row>
    <row r="36" spans="1:6" ht="20.25" customHeight="1">
      <c r="A36" s="81" t="s">
        <v>89</v>
      </c>
      <c r="B36" s="82" t="s">
        <v>11</v>
      </c>
      <c r="C36" s="90">
        <v>639</v>
      </c>
      <c r="D36" s="196">
        <v>208</v>
      </c>
      <c r="E36" s="90">
        <f t="shared" si="0"/>
        <v>-431</v>
      </c>
      <c r="F36" s="90">
        <f>D36/C36*100</f>
        <v>32.6</v>
      </c>
    </row>
    <row r="37" spans="1:6" ht="19.5" customHeight="1">
      <c r="A37" s="81" t="s">
        <v>208</v>
      </c>
      <c r="B37" s="82" t="s">
        <v>12</v>
      </c>
      <c r="C37" s="90">
        <v>0</v>
      </c>
      <c r="D37" s="196">
        <v>0</v>
      </c>
      <c r="E37" s="90">
        <f t="shared" si="0"/>
        <v>0</v>
      </c>
      <c r="F37" s="90">
        <v>0</v>
      </c>
    </row>
    <row r="38" spans="1:6" ht="20.25" customHeight="1">
      <c r="A38" s="81" t="s">
        <v>90</v>
      </c>
      <c r="B38" s="82" t="s">
        <v>13</v>
      </c>
      <c r="C38" s="90">
        <v>0</v>
      </c>
      <c r="D38" s="196">
        <v>0</v>
      </c>
      <c r="E38" s="90">
        <f t="shared" si="0"/>
        <v>0</v>
      </c>
      <c r="F38" s="90">
        <v>100</v>
      </c>
    </row>
    <row r="39" spans="1:6" ht="20.25" customHeight="1">
      <c r="A39" s="81" t="s">
        <v>124</v>
      </c>
      <c r="B39" s="82" t="s">
        <v>14</v>
      </c>
      <c r="C39" s="90">
        <v>0</v>
      </c>
      <c r="D39" s="196">
        <v>0</v>
      </c>
      <c r="E39" s="90">
        <f t="shared" si="0"/>
        <v>0</v>
      </c>
      <c r="F39" s="90">
        <v>100</v>
      </c>
    </row>
    <row r="40" spans="1:6" ht="18" customHeight="1">
      <c r="A40" s="81" t="s">
        <v>362</v>
      </c>
      <c r="B40" s="82" t="s">
        <v>15</v>
      </c>
      <c r="C40" s="90">
        <v>0</v>
      </c>
      <c r="D40" s="196">
        <v>0</v>
      </c>
      <c r="E40" s="90">
        <f t="shared" si="0"/>
        <v>0</v>
      </c>
      <c r="F40" s="90">
        <v>100</v>
      </c>
    </row>
    <row r="41" spans="1:6" s="38" customFormat="1" ht="37.5">
      <c r="A41" s="84" t="s">
        <v>125</v>
      </c>
      <c r="B41" s="87" t="s">
        <v>16</v>
      </c>
      <c r="C41" s="90">
        <f>SUM(C42:C43)</f>
        <v>0</v>
      </c>
      <c r="D41" s="90">
        <f>SUM(D42:D43)</f>
        <v>0</v>
      </c>
      <c r="E41" s="90">
        <f t="shared" si="0"/>
        <v>0</v>
      </c>
      <c r="F41" s="90">
        <v>100</v>
      </c>
    </row>
    <row r="42" spans="1:6" ht="17.25" customHeight="1">
      <c r="A42" s="81" t="s">
        <v>91</v>
      </c>
      <c r="B42" s="82" t="s">
        <v>17</v>
      </c>
      <c r="C42" s="90">
        <v>0</v>
      </c>
      <c r="D42" s="196">
        <v>0</v>
      </c>
      <c r="E42" s="90">
        <f t="shared" si="0"/>
        <v>0</v>
      </c>
      <c r="F42" s="90">
        <v>100</v>
      </c>
    </row>
    <row r="43" spans="1:6" ht="25.5" customHeight="1">
      <c r="A43" s="81" t="s">
        <v>126</v>
      </c>
      <c r="B43" s="82" t="s">
        <v>18</v>
      </c>
      <c r="C43" s="90">
        <v>0</v>
      </c>
      <c r="D43" s="196">
        <v>0</v>
      </c>
      <c r="E43" s="90">
        <f t="shared" si="0"/>
        <v>0</v>
      </c>
      <c r="F43" s="90">
        <v>100</v>
      </c>
    </row>
    <row r="44" spans="1:6" s="38" customFormat="1" ht="18" customHeight="1">
      <c r="A44" s="84" t="s">
        <v>92</v>
      </c>
      <c r="B44" s="89"/>
      <c r="C44" s="88"/>
      <c r="D44" s="88"/>
      <c r="E44" s="88"/>
      <c r="F44" s="88"/>
    </row>
    <row r="45" spans="1:6" s="38" customFormat="1" ht="18" customHeight="1">
      <c r="A45" s="84" t="s">
        <v>93</v>
      </c>
      <c r="B45" s="87" t="s">
        <v>9</v>
      </c>
      <c r="C45" s="90">
        <v>272.3</v>
      </c>
      <c r="D45" s="196">
        <v>272.3</v>
      </c>
      <c r="E45" s="90">
        <f t="shared" si="0"/>
        <v>0</v>
      </c>
      <c r="F45" s="90">
        <f>D45/C45*100</f>
        <v>100</v>
      </c>
    </row>
    <row r="46" spans="1:6" s="38" customFormat="1" ht="18" customHeight="1">
      <c r="A46" s="84" t="s">
        <v>127</v>
      </c>
      <c r="B46" s="87" t="s">
        <v>50</v>
      </c>
      <c r="C46" s="90">
        <v>70</v>
      </c>
      <c r="D46" s="90">
        <v>70</v>
      </c>
      <c r="E46" s="90">
        <f t="shared" si="0"/>
        <v>0</v>
      </c>
      <c r="F46" s="90">
        <f>D46/C46*100</f>
        <v>100</v>
      </c>
    </row>
    <row r="47" spans="1:6" s="38" customFormat="1" ht="18" customHeight="1">
      <c r="A47" s="84" t="s">
        <v>94</v>
      </c>
      <c r="B47" s="87" t="s">
        <v>51</v>
      </c>
      <c r="C47" s="90">
        <f>C46-C45</f>
        <v>-202.3</v>
      </c>
      <c r="D47" s="90">
        <f>D46-D45</f>
        <v>-202.3</v>
      </c>
      <c r="E47" s="90">
        <f t="shared" si="0"/>
        <v>0</v>
      </c>
      <c r="F47" s="90">
        <f>D47/C47*100</f>
        <v>100</v>
      </c>
    </row>
    <row r="48" spans="1:6" ht="18.75">
      <c r="A48" s="101"/>
      <c r="B48" s="93"/>
      <c r="C48" s="102"/>
      <c r="D48" s="103"/>
      <c r="E48" s="103"/>
      <c r="F48" s="103"/>
    </row>
    <row r="49" spans="1:11" s="44" customFormat="1" ht="12" customHeight="1">
      <c r="A49" s="49"/>
      <c r="B49" s="43"/>
      <c r="C49" s="124"/>
      <c r="D49" s="124"/>
      <c r="E49" s="50"/>
      <c r="F49" s="50"/>
      <c r="G49" s="6"/>
      <c r="H49" s="6"/>
      <c r="I49" s="6"/>
      <c r="J49" s="6"/>
      <c r="K49" s="9"/>
    </row>
    <row r="50" spans="1:11" s="64" customFormat="1" ht="6.75" customHeight="1">
      <c r="A50" s="53"/>
      <c r="B50" s="53"/>
      <c r="C50" s="54"/>
      <c r="D50" s="54"/>
      <c r="E50" s="61"/>
      <c r="F50" s="104"/>
      <c r="H50" s="63"/>
      <c r="I50" s="65"/>
      <c r="J50" s="65"/>
      <c r="K50" s="66"/>
    </row>
    <row r="51" spans="1:11" s="44" customFormat="1" ht="13.5" customHeight="1">
      <c r="A51" s="182" t="s">
        <v>386</v>
      </c>
      <c r="B51" s="43"/>
      <c r="C51" s="124"/>
      <c r="D51" s="124"/>
      <c r="E51" s="50" t="s">
        <v>511</v>
      </c>
      <c r="F51" s="50"/>
      <c r="H51" s="41"/>
      <c r="I51" s="41"/>
      <c r="J51" s="41"/>
    </row>
    <row r="52" spans="1:11" ht="18.75">
      <c r="A52" s="183" t="s">
        <v>384</v>
      </c>
      <c r="B52" s="183"/>
      <c r="C52" s="61" t="s">
        <v>382</v>
      </c>
      <c r="D52" s="61"/>
      <c r="E52" s="61" t="s">
        <v>343</v>
      </c>
      <c r="F52" s="184"/>
    </row>
    <row r="53" spans="1:11" ht="18.75">
      <c r="A53" s="185" t="s">
        <v>385</v>
      </c>
      <c r="B53" s="143"/>
      <c r="C53" s="62" t="s">
        <v>212</v>
      </c>
      <c r="D53" s="182"/>
      <c r="E53" s="62" t="s">
        <v>383</v>
      </c>
      <c r="F53" s="143"/>
    </row>
    <row r="54" spans="1:11" ht="18.75">
      <c r="A54" s="43"/>
      <c r="B54" s="43"/>
      <c r="C54" s="43"/>
      <c r="D54" s="43"/>
      <c r="E54" s="43"/>
      <c r="F54" s="43"/>
    </row>
    <row r="55" spans="1:11" ht="18.75">
      <c r="A55" s="43"/>
      <c r="B55" s="43"/>
      <c r="C55" s="43"/>
      <c r="D55" s="43"/>
      <c r="E55" s="43"/>
      <c r="F55" s="43"/>
    </row>
    <row r="56" spans="1:11" ht="18.75">
      <c r="A56" s="43"/>
      <c r="B56" s="43"/>
      <c r="C56" s="43"/>
      <c r="D56" s="43"/>
      <c r="E56" s="43"/>
      <c r="F56" s="43"/>
    </row>
    <row r="57" spans="1:11" ht="18.75">
      <c r="A57" s="43"/>
      <c r="B57" s="43"/>
      <c r="C57" s="43"/>
      <c r="D57" s="43"/>
      <c r="E57" s="43"/>
      <c r="F57" s="43"/>
    </row>
  </sheetData>
  <mergeCells count="3">
    <mergeCell ref="A3:F3"/>
    <mergeCell ref="A5:F5"/>
    <mergeCell ref="A4:E4"/>
  </mergeCells>
  <phoneticPr fontId="7" type="noConversion"/>
  <pageMargins left="0.98425196850393704" right="0.39370078740157483" top="0.32" bottom="0.25" header="0.31496062992125984" footer="0.34"/>
  <pageSetup paperSize="9" scale="65" orientation="portrait" r:id="rId1"/>
  <headerFooter alignWithMargins="0">
    <oddHeader xml:space="preserve">&amp;R
</oddHeader>
  </headerFooter>
  <ignoredErrors>
    <ignoredError sqref="F44 E17:E21 B34:B47 C47:D47 C41:D41 C44:D44 C17:D17 C22:D22 E34:E47 C35:D35 B9:B14 E10:E13 E29:E30 B29:B30 B17:B26 E23:E27" numberStoredAsText="1"/>
    <ignoredError sqref="F45:F47 F35:F36 F10:F11 F30 F25:F27" evalError="1" numberStoredAsText="1"/>
    <ignoredError sqref="F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185"/>
  <sheetViews>
    <sheetView topLeftCell="A82" zoomScaleNormal="100" workbookViewId="0">
      <selection activeCell="D100" sqref="D100"/>
    </sheetView>
  </sheetViews>
  <sheetFormatPr defaultRowHeight="15" customHeight="1"/>
  <cols>
    <col min="1" max="1" width="44" style="8" customWidth="1"/>
    <col min="2" max="2" width="12.140625" style="8" customWidth="1"/>
    <col min="3" max="3" width="11.5703125" style="8" customWidth="1"/>
    <col min="4" max="4" width="13.7109375" style="8" customWidth="1"/>
    <col min="5" max="5" width="15" style="8" customWidth="1"/>
    <col min="6" max="6" width="17.85546875" style="8" customWidth="1"/>
    <col min="7" max="7" width="18.7109375" style="8" customWidth="1"/>
    <col min="8" max="8" width="9.28515625" style="8" customWidth="1"/>
    <col min="9" max="9" width="9.85546875" style="8" customWidth="1"/>
    <col min="10" max="16384" width="9.140625" style="8"/>
  </cols>
  <sheetData>
    <row r="1" spans="1:9" ht="12.75" customHeight="1">
      <c r="A1" s="105"/>
      <c r="B1" s="105"/>
      <c r="C1" s="105"/>
      <c r="D1" s="105"/>
      <c r="E1" s="105"/>
      <c r="F1" s="293" t="s">
        <v>388</v>
      </c>
      <c r="G1" s="293"/>
      <c r="H1" s="293"/>
      <c r="I1" s="293"/>
    </row>
    <row r="2" spans="1:9" ht="15" customHeight="1">
      <c r="A2" s="105"/>
      <c r="B2" s="105"/>
      <c r="C2" s="105"/>
      <c r="D2" s="105"/>
      <c r="E2" s="105"/>
      <c r="F2" s="105"/>
      <c r="G2" s="293" t="s">
        <v>339</v>
      </c>
      <c r="H2" s="293"/>
      <c r="I2" s="293"/>
    </row>
    <row r="3" spans="1:9" ht="12" customHeight="1">
      <c r="A3" s="105"/>
      <c r="B3" s="105"/>
      <c r="C3" s="105"/>
      <c r="D3" s="105"/>
      <c r="E3" s="105"/>
      <c r="F3" s="105"/>
      <c r="G3" s="105"/>
      <c r="H3" s="105"/>
      <c r="I3" s="141"/>
    </row>
    <row r="4" spans="1:9" ht="15" customHeight="1">
      <c r="A4" s="296" t="s">
        <v>175</v>
      </c>
      <c r="B4" s="296"/>
      <c r="C4" s="296"/>
      <c r="D4" s="296"/>
      <c r="E4" s="296"/>
      <c r="F4" s="296"/>
      <c r="G4" s="296"/>
      <c r="H4" s="296"/>
      <c r="I4" s="296"/>
    </row>
    <row r="5" spans="1:9" ht="18.75" customHeight="1">
      <c r="A5" s="296" t="s">
        <v>214</v>
      </c>
      <c r="B5" s="296"/>
      <c r="C5" s="296"/>
      <c r="D5" s="296"/>
      <c r="E5" s="296"/>
      <c r="F5" s="296"/>
      <c r="G5" s="296"/>
      <c r="H5" s="296"/>
      <c r="I5" s="296"/>
    </row>
    <row r="6" spans="1:9" ht="18" customHeight="1">
      <c r="A6" s="263" t="s">
        <v>185</v>
      </c>
      <c r="B6" s="263"/>
      <c r="C6" s="263"/>
      <c r="D6" s="263"/>
      <c r="E6" s="263"/>
      <c r="F6" s="263"/>
      <c r="G6" s="263"/>
      <c r="H6" s="263"/>
      <c r="I6" s="263"/>
    </row>
    <row r="7" spans="1:9" ht="15" customHeight="1">
      <c r="A7" s="263" t="s">
        <v>135</v>
      </c>
      <c r="B7" s="263"/>
      <c r="C7" s="263"/>
      <c r="D7" s="263"/>
      <c r="E7" s="263"/>
      <c r="F7" s="263"/>
      <c r="G7" s="263"/>
      <c r="H7" s="263"/>
      <c r="I7" s="263"/>
    </row>
    <row r="8" spans="1:9" ht="10.5" customHeight="1">
      <c r="A8" s="142"/>
      <c r="B8" s="142"/>
      <c r="C8" s="142"/>
      <c r="D8" s="142"/>
      <c r="E8" s="142"/>
      <c r="F8" s="142"/>
      <c r="G8" s="142"/>
      <c r="H8" s="142"/>
      <c r="I8" s="142"/>
    </row>
    <row r="9" spans="1:9" ht="15" customHeight="1">
      <c r="A9" s="294" t="s">
        <v>314</v>
      </c>
      <c r="B9" s="294"/>
      <c r="C9" s="294"/>
      <c r="D9" s="294"/>
      <c r="E9" s="294"/>
      <c r="F9" s="294"/>
      <c r="G9" s="294"/>
      <c r="H9" s="294"/>
      <c r="I9" s="294"/>
    </row>
    <row r="10" spans="1:9" ht="9.75" customHeight="1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18.75" customHeight="1">
      <c r="A11" s="295" t="s">
        <v>278</v>
      </c>
      <c r="B11" s="295"/>
      <c r="C11" s="295"/>
      <c r="D11" s="295"/>
      <c r="E11" s="295"/>
      <c r="F11" s="295"/>
      <c r="G11" s="295"/>
      <c r="H11" s="295"/>
      <c r="I11" s="295"/>
    </row>
    <row r="12" spans="1:9" ht="18" customHeight="1">
      <c r="A12" s="291" t="s">
        <v>279</v>
      </c>
      <c r="B12" s="291"/>
      <c r="C12" s="291"/>
      <c r="D12" s="291"/>
      <c r="E12" s="291"/>
      <c r="F12" s="291"/>
      <c r="G12" s="291"/>
      <c r="H12" s="291"/>
      <c r="I12" s="291"/>
    </row>
    <row r="13" spans="1:9" ht="16.5" customHeight="1">
      <c r="A13" s="290" t="s">
        <v>280</v>
      </c>
      <c r="B13" s="290"/>
      <c r="C13" s="290"/>
      <c r="D13" s="290"/>
      <c r="E13" s="290"/>
      <c r="F13" s="290"/>
      <c r="G13" s="290"/>
      <c r="H13" s="290"/>
      <c r="I13" s="290"/>
    </row>
    <row r="14" spans="1:9" ht="89.25" customHeight="1">
      <c r="A14" s="290" t="s">
        <v>326</v>
      </c>
      <c r="B14" s="290"/>
      <c r="C14" s="290"/>
      <c r="D14" s="290"/>
      <c r="E14" s="290"/>
      <c r="F14" s="290"/>
      <c r="G14" s="290"/>
      <c r="H14" s="290"/>
      <c r="I14" s="290"/>
    </row>
    <row r="15" spans="1:9" ht="19.5" customHeight="1">
      <c r="A15" s="144"/>
      <c r="B15" s="144"/>
      <c r="C15" s="144"/>
      <c r="D15" s="144"/>
      <c r="E15" s="144"/>
      <c r="F15" s="144"/>
      <c r="G15" s="144"/>
      <c r="H15" s="144"/>
      <c r="I15" s="144"/>
    </row>
    <row r="16" spans="1:9" ht="20.25" customHeight="1">
      <c r="A16" s="292" t="s">
        <v>315</v>
      </c>
      <c r="B16" s="292"/>
      <c r="C16" s="292"/>
      <c r="D16" s="292"/>
      <c r="E16" s="292"/>
      <c r="F16" s="292"/>
      <c r="G16" s="292"/>
      <c r="H16" s="292"/>
      <c r="I16" s="292"/>
    </row>
    <row r="17" spans="1:9" ht="13.5" customHeight="1">
      <c r="A17" s="189"/>
      <c r="B17" s="189"/>
      <c r="C17" s="189"/>
      <c r="D17" s="189"/>
      <c r="E17" s="189"/>
      <c r="F17" s="189"/>
      <c r="G17" s="189"/>
      <c r="H17" s="189"/>
      <c r="I17" s="189"/>
    </row>
    <row r="18" spans="1:9" ht="15" customHeight="1">
      <c r="A18" s="261" t="s">
        <v>136</v>
      </c>
      <c r="B18" s="261"/>
      <c r="C18" s="261"/>
      <c r="D18" s="261"/>
      <c r="E18" s="261" t="s">
        <v>137</v>
      </c>
      <c r="F18" s="261"/>
      <c r="G18" s="261"/>
      <c r="H18" s="261"/>
      <c r="I18" s="261"/>
    </row>
    <row r="19" spans="1:9" ht="15" customHeight="1">
      <c r="A19" s="261">
        <v>1</v>
      </c>
      <c r="B19" s="261"/>
      <c r="C19" s="261"/>
      <c r="D19" s="261"/>
      <c r="E19" s="261">
        <v>2</v>
      </c>
      <c r="F19" s="261"/>
      <c r="G19" s="261"/>
      <c r="H19" s="261"/>
      <c r="I19" s="261"/>
    </row>
    <row r="20" spans="1:9" ht="15" customHeight="1">
      <c r="A20" s="281"/>
      <c r="B20" s="282"/>
      <c r="C20" s="282"/>
      <c r="D20" s="283"/>
      <c r="E20" s="281"/>
      <c r="F20" s="282"/>
      <c r="G20" s="282"/>
      <c r="H20" s="282"/>
      <c r="I20" s="283"/>
    </row>
    <row r="21" spans="1:9" ht="15" customHeight="1">
      <c r="A21" s="186"/>
      <c r="B21" s="187"/>
      <c r="C21" s="187"/>
      <c r="D21" s="188"/>
      <c r="E21" s="186"/>
      <c r="F21" s="187"/>
      <c r="G21" s="187"/>
      <c r="H21" s="187"/>
      <c r="I21" s="188"/>
    </row>
    <row r="22" spans="1:9" ht="15" customHeight="1">
      <c r="A22" s="186"/>
      <c r="B22" s="187"/>
      <c r="C22" s="187"/>
      <c r="D22" s="188"/>
      <c r="E22" s="186"/>
      <c r="F22" s="187"/>
      <c r="G22" s="187"/>
      <c r="H22" s="187"/>
      <c r="I22" s="188"/>
    </row>
    <row r="23" spans="1:9" ht="15" customHeight="1">
      <c r="A23" s="277"/>
      <c r="B23" s="277"/>
      <c r="C23" s="277"/>
      <c r="D23" s="277"/>
      <c r="E23" s="277"/>
      <c r="F23" s="277"/>
      <c r="G23" s="277"/>
      <c r="H23" s="277"/>
      <c r="I23" s="277"/>
    </row>
    <row r="24" spans="1:9" ht="21.75" customHeight="1">
      <c r="A24" s="105"/>
      <c r="B24" s="105"/>
      <c r="C24" s="105"/>
      <c r="D24" s="105"/>
      <c r="E24" s="105"/>
      <c r="F24" s="105"/>
      <c r="G24" s="105"/>
      <c r="H24" s="105"/>
      <c r="I24" s="105"/>
    </row>
    <row r="25" spans="1:9" ht="18.75">
      <c r="A25" s="48" t="s">
        <v>316</v>
      </c>
      <c r="B25" s="45"/>
      <c r="C25" s="45"/>
      <c r="D25" s="45"/>
      <c r="E25" s="45"/>
      <c r="F25" s="45"/>
      <c r="G25" s="45"/>
      <c r="H25" s="45"/>
      <c r="I25" s="146"/>
    </row>
    <row r="26" spans="1:9" ht="12.75" customHeight="1">
      <c r="A26" s="48"/>
      <c r="B26" s="45"/>
      <c r="C26" s="45"/>
      <c r="D26" s="45"/>
      <c r="E26" s="45"/>
      <c r="F26" s="45"/>
      <c r="G26" s="45"/>
      <c r="H26" s="45"/>
      <c r="I26" s="146"/>
    </row>
    <row r="27" spans="1:9" ht="54.75" customHeight="1">
      <c r="A27" s="280" t="s">
        <v>337</v>
      </c>
      <c r="B27" s="280" t="s">
        <v>281</v>
      </c>
      <c r="C27" s="280"/>
      <c r="D27" s="280" t="s">
        <v>330</v>
      </c>
      <c r="E27" s="280"/>
      <c r="F27" s="280"/>
      <c r="G27" s="280"/>
      <c r="H27" s="280" t="s">
        <v>253</v>
      </c>
      <c r="I27" s="280"/>
    </row>
    <row r="28" spans="1:9" ht="68.25" customHeight="1">
      <c r="A28" s="280"/>
      <c r="B28" s="147" t="s">
        <v>146</v>
      </c>
      <c r="C28" s="147" t="s">
        <v>131</v>
      </c>
      <c r="D28" s="147" t="s">
        <v>146</v>
      </c>
      <c r="E28" s="147" t="s">
        <v>131</v>
      </c>
      <c r="F28" s="147" t="s">
        <v>282</v>
      </c>
      <c r="G28" s="147" t="s">
        <v>284</v>
      </c>
      <c r="H28" s="280"/>
      <c r="I28" s="280"/>
    </row>
    <row r="29" spans="1:9" ht="13.5" customHeight="1">
      <c r="A29" s="147">
        <v>1</v>
      </c>
      <c r="B29" s="147">
        <v>2</v>
      </c>
      <c r="C29" s="147">
        <v>3</v>
      </c>
      <c r="D29" s="147">
        <v>4</v>
      </c>
      <c r="E29" s="147">
        <v>5</v>
      </c>
      <c r="F29" s="147">
        <v>6</v>
      </c>
      <c r="G29" s="147">
        <v>7</v>
      </c>
      <c r="H29" s="287">
        <v>8</v>
      </c>
      <c r="I29" s="288"/>
    </row>
    <row r="30" spans="1:9" ht="13.5" customHeight="1">
      <c r="A30" s="147"/>
      <c r="B30" s="147"/>
      <c r="C30" s="147"/>
      <c r="D30" s="147"/>
      <c r="E30" s="147"/>
      <c r="F30" s="147"/>
      <c r="G30" s="147"/>
      <c r="H30" s="287"/>
      <c r="I30" s="288"/>
    </row>
    <row r="31" spans="1:9" ht="13.5" customHeight="1">
      <c r="A31" s="147"/>
      <c r="B31" s="147"/>
      <c r="C31" s="147"/>
      <c r="D31" s="147"/>
      <c r="E31" s="147"/>
      <c r="F31" s="147"/>
      <c r="G31" s="147"/>
      <c r="H31" s="190"/>
      <c r="I31" s="191"/>
    </row>
    <row r="32" spans="1:9" ht="13.5" customHeight="1">
      <c r="A32" s="147"/>
      <c r="B32" s="147"/>
      <c r="C32" s="147"/>
      <c r="D32" s="147"/>
      <c r="E32" s="147"/>
      <c r="F32" s="147"/>
      <c r="G32" s="147"/>
      <c r="H32" s="190"/>
      <c r="I32" s="191"/>
    </row>
    <row r="33" spans="1:9" ht="13.5" customHeight="1">
      <c r="A33" s="147"/>
      <c r="B33" s="147"/>
      <c r="C33" s="147"/>
      <c r="D33" s="147"/>
      <c r="E33" s="147"/>
      <c r="F33" s="147"/>
      <c r="G33" s="147"/>
      <c r="H33" s="190"/>
      <c r="I33" s="191"/>
    </row>
    <row r="34" spans="1:9" ht="15" customHeight="1">
      <c r="A34" s="145"/>
      <c r="B34" s="145"/>
      <c r="C34" s="145"/>
      <c r="D34" s="145"/>
      <c r="E34" s="145"/>
      <c r="F34" s="145"/>
      <c r="G34" s="145"/>
      <c r="H34" s="277"/>
      <c r="I34" s="277"/>
    </row>
    <row r="35" spans="1:9" s="39" customFormat="1" ht="15" customHeight="1">
      <c r="A35" s="73" t="s">
        <v>176</v>
      </c>
      <c r="B35" s="148">
        <v>100</v>
      </c>
      <c r="C35" s="148">
        <v>100</v>
      </c>
      <c r="D35" s="149"/>
      <c r="E35" s="149"/>
      <c r="F35" s="149"/>
      <c r="G35" s="149"/>
      <c r="H35" s="289"/>
      <c r="I35" s="289"/>
    </row>
    <row r="36" spans="1:9" ht="17.25" customHeight="1">
      <c r="A36" s="105"/>
      <c r="B36" s="105"/>
      <c r="C36" s="105"/>
      <c r="D36" s="105"/>
      <c r="E36" s="105"/>
      <c r="F36" s="105"/>
      <c r="G36" s="105"/>
      <c r="H36" s="105"/>
      <c r="I36" s="105"/>
    </row>
    <row r="37" spans="1:9" ht="15" customHeight="1">
      <c r="A37" s="48" t="s">
        <v>318</v>
      </c>
      <c r="B37" s="45"/>
      <c r="C37" s="45"/>
      <c r="D37" s="45"/>
      <c r="E37" s="45"/>
      <c r="F37" s="45"/>
      <c r="G37" s="45"/>
      <c r="H37" s="45"/>
      <c r="I37" s="146"/>
    </row>
    <row r="38" spans="1:9" ht="15" customHeight="1">
      <c r="A38" s="48"/>
      <c r="B38" s="45"/>
      <c r="C38" s="45"/>
      <c r="D38" s="45"/>
      <c r="E38" s="45"/>
      <c r="F38" s="45"/>
      <c r="G38" s="45"/>
      <c r="H38" s="45"/>
      <c r="I38" s="146"/>
    </row>
    <row r="39" spans="1:9" ht="72.75" customHeight="1">
      <c r="A39" s="79" t="s">
        <v>132</v>
      </c>
      <c r="B39" s="261" t="s">
        <v>133</v>
      </c>
      <c r="C39" s="261"/>
      <c r="D39" s="80" t="s">
        <v>177</v>
      </c>
      <c r="E39" s="80" t="s">
        <v>118</v>
      </c>
      <c r="F39" s="80" t="s">
        <v>353</v>
      </c>
      <c r="G39" s="80" t="s">
        <v>95</v>
      </c>
      <c r="H39" s="261" t="s">
        <v>134</v>
      </c>
      <c r="I39" s="261"/>
    </row>
    <row r="40" spans="1:9" ht="15" customHeight="1">
      <c r="A40" s="79">
        <v>1</v>
      </c>
      <c r="B40" s="250">
        <v>2</v>
      </c>
      <c r="C40" s="250"/>
      <c r="D40" s="79">
        <v>3</v>
      </c>
      <c r="E40" s="79">
        <v>4</v>
      </c>
      <c r="F40" s="79">
        <v>5</v>
      </c>
      <c r="G40" s="79">
        <v>6</v>
      </c>
      <c r="H40" s="250">
        <v>7</v>
      </c>
      <c r="I40" s="250"/>
    </row>
    <row r="41" spans="1:9" ht="15" customHeight="1">
      <c r="A41" s="150"/>
      <c r="B41" s="284"/>
      <c r="C41" s="285"/>
      <c r="D41" s="150"/>
      <c r="E41" s="150"/>
      <c r="F41" s="150"/>
      <c r="G41" s="150"/>
      <c r="H41" s="284"/>
      <c r="I41" s="285"/>
    </row>
    <row r="42" spans="1:9" ht="15" customHeight="1">
      <c r="A42" s="150"/>
      <c r="B42" s="122"/>
      <c r="C42" s="192"/>
      <c r="D42" s="150"/>
      <c r="E42" s="150"/>
      <c r="F42" s="150"/>
      <c r="G42" s="150"/>
      <c r="H42" s="122"/>
      <c r="I42" s="192"/>
    </row>
    <row r="43" spans="1:9" ht="15" customHeight="1">
      <c r="A43" s="150"/>
      <c r="B43" s="284"/>
      <c r="C43" s="285"/>
      <c r="D43" s="150"/>
      <c r="E43" s="150"/>
      <c r="F43" s="150"/>
      <c r="G43" s="150"/>
      <c r="H43" s="284"/>
      <c r="I43" s="285"/>
    </row>
    <row r="44" spans="1:9" s="39" customFormat="1" ht="15" customHeight="1">
      <c r="A44" s="79" t="s">
        <v>250</v>
      </c>
      <c r="B44" s="286"/>
      <c r="C44" s="286"/>
      <c r="D44" s="151"/>
      <c r="E44" s="151"/>
      <c r="F44" s="151"/>
      <c r="G44" s="151"/>
      <c r="H44" s="286"/>
      <c r="I44" s="286"/>
    </row>
    <row r="45" spans="1:9" s="37" customFormat="1" ht="12.75" customHeight="1">
      <c r="A45" s="146"/>
      <c r="B45" s="50"/>
      <c r="C45" s="50"/>
      <c r="D45" s="50"/>
      <c r="E45" s="50"/>
      <c r="F45" s="50"/>
      <c r="G45" s="50"/>
      <c r="H45" s="50"/>
      <c r="I45" s="50"/>
    </row>
    <row r="46" spans="1:9" s="37" customFormat="1" ht="12" customHeight="1">
      <c r="A46" s="146"/>
      <c r="B46" s="50"/>
      <c r="C46" s="50"/>
      <c r="D46" s="50"/>
      <c r="E46" s="50"/>
      <c r="F46" s="50"/>
      <c r="G46" s="50"/>
      <c r="H46" s="50"/>
      <c r="I46" s="50"/>
    </row>
    <row r="47" spans="1:9" s="40" customFormat="1" ht="15" customHeight="1">
      <c r="A47" s="48" t="s">
        <v>317</v>
      </c>
      <c r="B47" s="48"/>
      <c r="C47" s="48"/>
      <c r="D47" s="48"/>
      <c r="E47" s="48"/>
      <c r="F47" s="48"/>
      <c r="G47" s="48"/>
      <c r="H47" s="48"/>
      <c r="I47" s="146"/>
    </row>
    <row r="48" spans="1:9" s="40" customFormat="1" ht="15" customHeight="1">
      <c r="A48" s="48"/>
      <c r="B48" s="48"/>
      <c r="C48" s="48"/>
      <c r="D48" s="48"/>
      <c r="E48" s="48"/>
      <c r="F48" s="48"/>
      <c r="G48" s="48"/>
      <c r="H48" s="48"/>
      <c r="I48" s="146"/>
    </row>
    <row r="49" spans="1:10" s="37" customFormat="1" ht="54.75" customHeight="1">
      <c r="A49" s="250" t="s">
        <v>141</v>
      </c>
      <c r="B49" s="261" t="s">
        <v>142</v>
      </c>
      <c r="C49" s="261"/>
      <c r="D49" s="261" t="s">
        <v>183</v>
      </c>
      <c r="E49" s="261"/>
      <c r="F49" s="261" t="s">
        <v>338</v>
      </c>
      <c r="G49" s="261"/>
      <c r="H49" s="261" t="s">
        <v>143</v>
      </c>
      <c r="I49" s="261"/>
    </row>
    <row r="50" spans="1:10" s="37" customFormat="1" ht="24" customHeight="1">
      <c r="A50" s="250"/>
      <c r="B50" s="261"/>
      <c r="C50" s="261"/>
      <c r="D50" s="79" t="s">
        <v>146</v>
      </c>
      <c r="E50" s="79" t="s">
        <v>131</v>
      </c>
      <c r="F50" s="79" t="s">
        <v>146</v>
      </c>
      <c r="G50" s="79" t="s">
        <v>131</v>
      </c>
      <c r="H50" s="261"/>
      <c r="I50" s="261"/>
    </row>
    <row r="51" spans="1:10" s="37" customFormat="1" ht="15" customHeight="1">
      <c r="A51" s="79">
        <v>1</v>
      </c>
      <c r="B51" s="281">
        <v>2</v>
      </c>
      <c r="C51" s="283"/>
      <c r="D51" s="79">
        <v>3</v>
      </c>
      <c r="E51" s="79">
        <v>4</v>
      </c>
      <c r="F51" s="79">
        <v>5</v>
      </c>
      <c r="G51" s="79">
        <v>6</v>
      </c>
      <c r="H51" s="281">
        <v>7</v>
      </c>
      <c r="I51" s="283"/>
    </row>
    <row r="52" spans="1:10" s="37" customFormat="1" ht="15" customHeight="1">
      <c r="A52" s="83" t="s">
        <v>145</v>
      </c>
      <c r="B52" s="279"/>
      <c r="C52" s="279"/>
      <c r="D52" s="70"/>
      <c r="E52" s="70"/>
      <c r="F52" s="70"/>
      <c r="G52" s="70"/>
      <c r="H52" s="279"/>
      <c r="I52" s="279"/>
    </row>
    <row r="53" spans="1:10" s="37" customFormat="1" ht="15" customHeight="1">
      <c r="A53" s="83" t="s">
        <v>307</v>
      </c>
      <c r="B53" s="279"/>
      <c r="C53" s="279"/>
      <c r="D53" s="70"/>
      <c r="E53" s="70"/>
      <c r="F53" s="70"/>
      <c r="G53" s="70"/>
      <c r="H53" s="279"/>
      <c r="I53" s="279"/>
    </row>
    <row r="54" spans="1:10" s="37" customFormat="1" ht="15" customHeight="1">
      <c r="A54" s="83" t="s">
        <v>144</v>
      </c>
      <c r="B54" s="279"/>
      <c r="C54" s="279"/>
      <c r="D54" s="70"/>
      <c r="E54" s="70"/>
      <c r="F54" s="70"/>
      <c r="G54" s="70"/>
      <c r="H54" s="279"/>
      <c r="I54" s="279"/>
    </row>
    <row r="55" spans="1:10" s="37" customFormat="1" ht="15" customHeight="1">
      <c r="A55" s="83" t="s">
        <v>307</v>
      </c>
      <c r="B55" s="279"/>
      <c r="C55" s="279"/>
      <c r="D55" s="70"/>
      <c r="E55" s="70"/>
      <c r="F55" s="70"/>
      <c r="G55" s="70"/>
      <c r="H55" s="279"/>
      <c r="I55" s="279"/>
    </row>
    <row r="56" spans="1:10" s="37" customFormat="1" ht="15" customHeight="1">
      <c r="A56" s="81" t="s">
        <v>369</v>
      </c>
      <c r="B56" s="279"/>
      <c r="C56" s="279"/>
      <c r="D56" s="70"/>
      <c r="E56" s="70"/>
      <c r="F56" s="70"/>
      <c r="G56" s="70"/>
      <c r="H56" s="279"/>
      <c r="I56" s="279"/>
    </row>
    <row r="57" spans="1:10" s="37" customFormat="1" ht="15" customHeight="1">
      <c r="A57" s="81" t="s">
        <v>307</v>
      </c>
      <c r="B57" s="279"/>
      <c r="C57" s="279"/>
      <c r="D57" s="70"/>
      <c r="E57" s="70"/>
      <c r="F57" s="70"/>
      <c r="G57" s="70"/>
      <c r="H57" s="279"/>
      <c r="I57" s="279"/>
    </row>
    <row r="58" spans="1:10" s="40" customFormat="1" ht="15" customHeight="1">
      <c r="A58" s="152" t="s">
        <v>250</v>
      </c>
      <c r="B58" s="279">
        <f>SUM(B52:C56)</f>
        <v>0</v>
      </c>
      <c r="C58" s="279"/>
      <c r="D58" s="70">
        <f>SUM(D52:D56)</f>
        <v>0</v>
      </c>
      <c r="E58" s="70">
        <f>SUM(E52:E56)</f>
        <v>0</v>
      </c>
      <c r="F58" s="70">
        <f>SUM(F52:F56)</f>
        <v>0</v>
      </c>
      <c r="G58" s="70">
        <f>SUM(G52:G56)</f>
        <v>0</v>
      </c>
      <c r="H58" s="279">
        <f>SUM(H52:H56)</f>
        <v>0</v>
      </c>
      <c r="I58" s="279"/>
      <c r="J58" s="37"/>
    </row>
    <row r="59" spans="1:10" s="40" customFormat="1" ht="15" customHeight="1">
      <c r="A59" s="146"/>
      <c r="B59" s="194"/>
      <c r="C59" s="194"/>
      <c r="D59" s="194"/>
      <c r="E59" s="194"/>
      <c r="F59" s="194"/>
      <c r="G59" s="194"/>
      <c r="H59" s="194"/>
      <c r="I59" s="194"/>
      <c r="J59" s="37"/>
    </row>
    <row r="60" spans="1:10" s="37" customFormat="1" ht="14.25" customHeight="1">
      <c r="A60" s="146"/>
      <c r="B60" s="50"/>
      <c r="C60" s="50"/>
      <c r="D60" s="50"/>
      <c r="E60" s="50"/>
      <c r="F60" s="50"/>
      <c r="G60" s="50"/>
      <c r="H60" s="50"/>
      <c r="I60" s="50"/>
    </row>
    <row r="61" spans="1:10" ht="15.75" customHeight="1">
      <c r="A61" s="48" t="s">
        <v>331</v>
      </c>
      <c r="B61" s="45"/>
      <c r="C61" s="45"/>
      <c r="D61" s="45"/>
      <c r="E61" s="45"/>
      <c r="F61" s="45"/>
      <c r="G61" s="45"/>
      <c r="H61" s="45"/>
      <c r="I61" s="146"/>
    </row>
    <row r="62" spans="1:10" ht="12" customHeight="1">
      <c r="A62" s="48"/>
      <c r="B62" s="45"/>
      <c r="C62" s="45"/>
      <c r="D62" s="45"/>
      <c r="E62" s="45"/>
      <c r="F62" s="45"/>
      <c r="G62" s="45"/>
      <c r="H62" s="45"/>
      <c r="I62" s="146"/>
    </row>
    <row r="63" spans="1:10" ht="85.5" customHeight="1">
      <c r="A63" s="73" t="s">
        <v>255</v>
      </c>
      <c r="B63" s="147" t="s">
        <v>149</v>
      </c>
      <c r="C63" s="147" t="s">
        <v>130</v>
      </c>
      <c r="D63" s="147" t="s">
        <v>129</v>
      </c>
      <c r="E63" s="147" t="s">
        <v>332</v>
      </c>
      <c r="F63" s="147" t="s">
        <v>285</v>
      </c>
      <c r="G63" s="280" t="s">
        <v>184</v>
      </c>
      <c r="H63" s="280"/>
      <c r="I63" s="280"/>
    </row>
    <row r="64" spans="1:10" ht="13.5" customHeight="1">
      <c r="A64" s="73">
        <v>1</v>
      </c>
      <c r="B64" s="147">
        <v>2</v>
      </c>
      <c r="C64" s="147">
        <v>3</v>
      </c>
      <c r="D64" s="147">
        <v>4</v>
      </c>
      <c r="E64" s="147">
        <v>5</v>
      </c>
      <c r="F64" s="147">
        <v>6</v>
      </c>
      <c r="G64" s="280">
        <v>7</v>
      </c>
      <c r="H64" s="280"/>
      <c r="I64" s="280"/>
    </row>
    <row r="65" spans="1:9" ht="37.5">
      <c r="A65" s="153" t="s">
        <v>370</v>
      </c>
      <c r="B65" s="154" t="s">
        <v>34</v>
      </c>
      <c r="C65" s="205"/>
      <c r="D65" s="205"/>
      <c r="E65" s="205">
        <f>D65-C65</f>
        <v>0</v>
      </c>
      <c r="F65" s="205" t="e">
        <f t="shared" ref="F65:F111" si="0">D65/C65*100</f>
        <v>#DIV/0!</v>
      </c>
      <c r="G65" s="277"/>
      <c r="H65" s="277"/>
      <c r="I65" s="277"/>
    </row>
    <row r="66" spans="1:9" ht="37.5">
      <c r="A66" s="153" t="s">
        <v>358</v>
      </c>
      <c r="B66" s="154" t="s">
        <v>36</v>
      </c>
      <c r="C66" s="205"/>
      <c r="D66" s="205"/>
      <c r="E66" s="205">
        <f t="shared" ref="E66:E111" si="1">D66-C66</f>
        <v>0</v>
      </c>
      <c r="F66" s="205" t="e">
        <f t="shared" si="0"/>
        <v>#DIV/0!</v>
      </c>
      <c r="G66" s="277"/>
      <c r="H66" s="277"/>
      <c r="I66" s="277"/>
    </row>
    <row r="67" spans="1:9" ht="18.75">
      <c r="A67" s="155" t="s">
        <v>96</v>
      </c>
      <c r="B67" s="154" t="s">
        <v>37</v>
      </c>
      <c r="C67" s="205"/>
      <c r="D67" s="205"/>
      <c r="E67" s="205">
        <f t="shared" si="1"/>
        <v>0</v>
      </c>
      <c r="F67" s="205" t="e">
        <f t="shared" si="0"/>
        <v>#DIV/0!</v>
      </c>
      <c r="G67" s="277"/>
      <c r="H67" s="277"/>
      <c r="I67" s="277"/>
    </row>
    <row r="68" spans="1:9" ht="37.5">
      <c r="A68" s="153" t="s">
        <v>359</v>
      </c>
      <c r="B68" s="154" t="s">
        <v>38</v>
      </c>
      <c r="C68" s="205"/>
      <c r="D68" s="205"/>
      <c r="E68" s="205">
        <f t="shared" si="1"/>
        <v>0</v>
      </c>
      <c r="F68" s="205" t="e">
        <f t="shared" si="0"/>
        <v>#DIV/0!</v>
      </c>
      <c r="G68" s="277"/>
      <c r="H68" s="277"/>
      <c r="I68" s="277"/>
    </row>
    <row r="69" spans="1:9" ht="18.75">
      <c r="A69" s="153" t="s">
        <v>360</v>
      </c>
      <c r="B69" s="154" t="s">
        <v>7</v>
      </c>
      <c r="C69" s="205"/>
      <c r="D69" s="205"/>
      <c r="E69" s="205">
        <f t="shared" si="1"/>
        <v>0</v>
      </c>
      <c r="F69" s="205" t="e">
        <f t="shared" si="0"/>
        <v>#DIV/0!</v>
      </c>
      <c r="G69" s="277"/>
      <c r="H69" s="277"/>
      <c r="I69" s="277"/>
    </row>
    <row r="70" spans="1:9" ht="56.25">
      <c r="A70" s="156" t="s">
        <v>333</v>
      </c>
      <c r="B70" s="157" t="s">
        <v>27</v>
      </c>
      <c r="C70" s="206">
        <f>SUM(C71:C77)</f>
        <v>0</v>
      </c>
      <c r="D70" s="206">
        <f>SUM(D71:D77)</f>
        <v>0</v>
      </c>
      <c r="E70" s="206">
        <f t="shared" si="1"/>
        <v>0</v>
      </c>
      <c r="F70" s="206" t="e">
        <f t="shared" si="0"/>
        <v>#DIV/0!</v>
      </c>
      <c r="G70" s="277"/>
      <c r="H70" s="277"/>
      <c r="I70" s="277"/>
    </row>
    <row r="71" spans="1:9" ht="37.5">
      <c r="A71" s="81" t="s">
        <v>209</v>
      </c>
      <c r="B71" s="80" t="s">
        <v>112</v>
      </c>
      <c r="C71" s="82"/>
      <c r="D71" s="205"/>
      <c r="E71" s="205">
        <f t="shared" si="1"/>
        <v>0</v>
      </c>
      <c r="F71" s="205" t="e">
        <f t="shared" si="0"/>
        <v>#DIV/0!</v>
      </c>
      <c r="G71" s="278"/>
      <c r="H71" s="278"/>
      <c r="I71" s="278"/>
    </row>
    <row r="72" spans="1:9" ht="18.75">
      <c r="A72" s="81" t="s">
        <v>178</v>
      </c>
      <c r="B72" s="80" t="s">
        <v>113</v>
      </c>
      <c r="C72" s="82"/>
      <c r="D72" s="205"/>
      <c r="E72" s="205">
        <f t="shared" si="1"/>
        <v>0</v>
      </c>
      <c r="F72" s="205" t="e">
        <f t="shared" si="0"/>
        <v>#DIV/0!</v>
      </c>
      <c r="G72" s="278"/>
      <c r="H72" s="278"/>
      <c r="I72" s="278"/>
    </row>
    <row r="73" spans="1:9" ht="18.75">
      <c r="A73" s="145" t="s">
        <v>179</v>
      </c>
      <c r="B73" s="73" t="s">
        <v>156</v>
      </c>
      <c r="C73" s="82"/>
      <c r="D73" s="205"/>
      <c r="E73" s="205">
        <f t="shared" si="1"/>
        <v>0</v>
      </c>
      <c r="F73" s="205" t="e">
        <f t="shared" si="0"/>
        <v>#DIV/0!</v>
      </c>
      <c r="G73" s="278"/>
      <c r="H73" s="278"/>
      <c r="I73" s="278"/>
    </row>
    <row r="74" spans="1:9" ht="18.75">
      <c r="A74" s="153" t="s">
        <v>99</v>
      </c>
      <c r="B74" s="158" t="s">
        <v>157</v>
      </c>
      <c r="C74" s="82"/>
      <c r="D74" s="205"/>
      <c r="E74" s="205">
        <f t="shared" si="1"/>
        <v>0</v>
      </c>
      <c r="F74" s="205" t="e">
        <f t="shared" si="0"/>
        <v>#DIV/0!</v>
      </c>
      <c r="G74" s="278"/>
      <c r="H74" s="278"/>
      <c r="I74" s="278"/>
    </row>
    <row r="75" spans="1:9" ht="18.75">
      <c r="A75" s="145" t="s">
        <v>100</v>
      </c>
      <c r="B75" s="73" t="s">
        <v>158</v>
      </c>
      <c r="C75" s="82"/>
      <c r="D75" s="205"/>
      <c r="E75" s="205">
        <f t="shared" si="1"/>
        <v>0</v>
      </c>
      <c r="F75" s="205" t="e">
        <f t="shared" si="0"/>
        <v>#DIV/0!</v>
      </c>
      <c r="G75" s="278"/>
      <c r="H75" s="278"/>
      <c r="I75" s="278"/>
    </row>
    <row r="76" spans="1:9" ht="37.5">
      <c r="A76" s="153" t="s">
        <v>180</v>
      </c>
      <c r="B76" s="158" t="s">
        <v>227</v>
      </c>
      <c r="C76" s="82"/>
      <c r="D76" s="205"/>
      <c r="E76" s="205">
        <f t="shared" si="1"/>
        <v>0</v>
      </c>
      <c r="F76" s="205" t="e">
        <f t="shared" si="0"/>
        <v>#DIV/0!</v>
      </c>
      <c r="G76" s="278"/>
      <c r="H76" s="278"/>
      <c r="I76" s="278"/>
    </row>
    <row r="77" spans="1:9" ht="18.75">
      <c r="A77" s="153" t="s">
        <v>371</v>
      </c>
      <c r="B77" s="158" t="s">
        <v>228</v>
      </c>
      <c r="C77" s="82"/>
      <c r="D77" s="205"/>
      <c r="E77" s="205">
        <f t="shared" si="1"/>
        <v>0</v>
      </c>
      <c r="F77" s="205" t="e">
        <f t="shared" si="0"/>
        <v>#DIV/0!</v>
      </c>
      <c r="G77" s="278"/>
      <c r="H77" s="278"/>
      <c r="I77" s="278"/>
    </row>
    <row r="78" spans="1:9" ht="37.5">
      <c r="A78" s="159" t="s">
        <v>327</v>
      </c>
      <c r="B78" s="160" t="s">
        <v>220</v>
      </c>
      <c r="C78" s="206">
        <f>SUM(C79:C93)+C95</f>
        <v>0</v>
      </c>
      <c r="D78" s="206">
        <f>SUM(D79:D93)+D95</f>
        <v>0</v>
      </c>
      <c r="E78" s="206">
        <f t="shared" si="1"/>
        <v>0</v>
      </c>
      <c r="F78" s="206" t="e">
        <f t="shared" si="0"/>
        <v>#DIV/0!</v>
      </c>
      <c r="G78" s="277"/>
      <c r="H78" s="277"/>
      <c r="I78" s="277"/>
    </row>
    <row r="79" spans="1:9" ht="18.75">
      <c r="A79" s="153" t="s">
        <v>97</v>
      </c>
      <c r="B79" s="131" t="s">
        <v>229</v>
      </c>
      <c r="C79" s="205"/>
      <c r="D79" s="205"/>
      <c r="E79" s="205">
        <f t="shared" si="1"/>
        <v>0</v>
      </c>
      <c r="F79" s="205" t="e">
        <f t="shared" si="0"/>
        <v>#DIV/0!</v>
      </c>
      <c r="G79" s="277"/>
      <c r="H79" s="277"/>
      <c r="I79" s="277"/>
    </row>
    <row r="80" spans="1:9" ht="18.75">
      <c r="A80" s="153" t="s">
        <v>98</v>
      </c>
      <c r="B80" s="131" t="s">
        <v>230</v>
      </c>
      <c r="C80" s="205"/>
      <c r="D80" s="205"/>
      <c r="E80" s="205">
        <f t="shared" si="1"/>
        <v>0</v>
      </c>
      <c r="F80" s="205" t="e">
        <f t="shared" si="0"/>
        <v>#DIV/0!</v>
      </c>
      <c r="G80" s="277"/>
      <c r="H80" s="277"/>
      <c r="I80" s="277"/>
    </row>
    <row r="81" spans="1:9" ht="18.75">
      <c r="A81" s="153" t="s">
        <v>99</v>
      </c>
      <c r="B81" s="131" t="s">
        <v>231</v>
      </c>
      <c r="C81" s="205"/>
      <c r="D81" s="205"/>
      <c r="E81" s="205">
        <f t="shared" si="1"/>
        <v>0</v>
      </c>
      <c r="F81" s="205" t="e">
        <f t="shared" si="0"/>
        <v>#DIV/0!</v>
      </c>
      <c r="G81" s="277"/>
      <c r="H81" s="277"/>
      <c r="I81" s="277"/>
    </row>
    <row r="82" spans="1:9" ht="18.75">
      <c r="A82" s="153" t="s">
        <v>100</v>
      </c>
      <c r="B82" s="131" t="s">
        <v>232</v>
      </c>
      <c r="C82" s="205"/>
      <c r="D82" s="205"/>
      <c r="E82" s="205">
        <f t="shared" si="1"/>
        <v>0</v>
      </c>
      <c r="F82" s="205" t="e">
        <f t="shared" si="0"/>
        <v>#DIV/0!</v>
      </c>
      <c r="G82" s="277"/>
      <c r="H82" s="277"/>
      <c r="I82" s="277"/>
    </row>
    <row r="83" spans="1:9" ht="75">
      <c r="A83" s="161" t="s">
        <v>101</v>
      </c>
      <c r="B83" s="131" t="s">
        <v>233</v>
      </c>
      <c r="C83" s="205"/>
      <c r="D83" s="205"/>
      <c r="E83" s="205">
        <f t="shared" si="1"/>
        <v>0</v>
      </c>
      <c r="F83" s="205" t="e">
        <f t="shared" si="0"/>
        <v>#DIV/0!</v>
      </c>
      <c r="G83" s="277"/>
      <c r="H83" s="277"/>
      <c r="I83" s="277"/>
    </row>
    <row r="84" spans="1:9" ht="75">
      <c r="A84" s="153" t="s">
        <v>102</v>
      </c>
      <c r="B84" s="131" t="s">
        <v>234</v>
      </c>
      <c r="C84" s="205"/>
      <c r="D84" s="205"/>
      <c r="E84" s="205">
        <f t="shared" si="1"/>
        <v>0</v>
      </c>
      <c r="F84" s="205" t="e">
        <f t="shared" si="0"/>
        <v>#DIV/0!</v>
      </c>
      <c r="G84" s="277"/>
      <c r="H84" s="277"/>
      <c r="I84" s="277"/>
    </row>
    <row r="85" spans="1:9" ht="56.25">
      <c r="A85" s="153" t="s">
        <v>103</v>
      </c>
      <c r="B85" s="131" t="s">
        <v>252</v>
      </c>
      <c r="C85" s="205"/>
      <c r="D85" s="205"/>
      <c r="E85" s="205">
        <f t="shared" si="1"/>
        <v>0</v>
      </c>
      <c r="F85" s="205" t="e">
        <f t="shared" si="0"/>
        <v>#DIV/0!</v>
      </c>
      <c r="G85" s="277"/>
      <c r="H85" s="277"/>
      <c r="I85" s="277"/>
    </row>
    <row r="86" spans="1:9" ht="37.5">
      <c r="A86" s="153" t="s">
        <v>104</v>
      </c>
      <c r="B86" s="131" t="s">
        <v>235</v>
      </c>
      <c r="C86" s="205"/>
      <c r="D86" s="205"/>
      <c r="E86" s="205">
        <f t="shared" si="1"/>
        <v>0</v>
      </c>
      <c r="F86" s="205" t="e">
        <f t="shared" si="0"/>
        <v>#DIV/0!</v>
      </c>
      <c r="G86" s="277"/>
      <c r="H86" s="277"/>
      <c r="I86" s="277"/>
    </row>
    <row r="87" spans="1:9" ht="18.75">
      <c r="A87" s="153" t="s">
        <v>105</v>
      </c>
      <c r="B87" s="131" t="s">
        <v>236</v>
      </c>
      <c r="C87" s="205"/>
      <c r="D87" s="205"/>
      <c r="E87" s="205">
        <f t="shared" si="1"/>
        <v>0</v>
      </c>
      <c r="F87" s="205" t="e">
        <f t="shared" si="0"/>
        <v>#DIV/0!</v>
      </c>
      <c r="G87" s="277"/>
      <c r="H87" s="277"/>
      <c r="I87" s="277"/>
    </row>
    <row r="88" spans="1:9" ht="37.5">
      <c r="A88" s="153" t="s">
        <v>106</v>
      </c>
      <c r="B88" s="131" t="s">
        <v>237</v>
      </c>
      <c r="C88" s="205"/>
      <c r="D88" s="205"/>
      <c r="E88" s="205">
        <f t="shared" si="1"/>
        <v>0</v>
      </c>
      <c r="F88" s="205" t="e">
        <f t="shared" si="0"/>
        <v>#DIV/0!</v>
      </c>
      <c r="G88" s="277"/>
      <c r="H88" s="277"/>
      <c r="I88" s="277"/>
    </row>
    <row r="89" spans="1:9" ht="18.75">
      <c r="A89" s="153" t="s">
        <v>107</v>
      </c>
      <c r="B89" s="131" t="s">
        <v>238</v>
      </c>
      <c r="C89" s="205"/>
      <c r="D89" s="205"/>
      <c r="E89" s="205">
        <f t="shared" si="1"/>
        <v>0</v>
      </c>
      <c r="F89" s="205" t="e">
        <f t="shared" si="0"/>
        <v>#DIV/0!</v>
      </c>
      <c r="G89" s="277"/>
      <c r="H89" s="277"/>
      <c r="I89" s="277"/>
    </row>
    <row r="90" spans="1:9" ht="18.75">
      <c r="A90" s="153" t="s">
        <v>108</v>
      </c>
      <c r="B90" s="131" t="s">
        <v>239</v>
      </c>
      <c r="C90" s="205"/>
      <c r="D90" s="205"/>
      <c r="E90" s="205">
        <f t="shared" si="1"/>
        <v>0</v>
      </c>
      <c r="F90" s="205" t="e">
        <f t="shared" si="0"/>
        <v>#DIV/0!</v>
      </c>
      <c r="G90" s="277"/>
      <c r="H90" s="277"/>
      <c r="I90" s="277"/>
    </row>
    <row r="91" spans="1:9" ht="37.5">
      <c r="A91" s="153" t="s">
        <v>109</v>
      </c>
      <c r="B91" s="131" t="s">
        <v>240</v>
      </c>
      <c r="C91" s="205"/>
      <c r="D91" s="205"/>
      <c r="E91" s="205">
        <f t="shared" si="1"/>
        <v>0</v>
      </c>
      <c r="F91" s="205" t="e">
        <f t="shared" si="0"/>
        <v>#DIV/0!</v>
      </c>
      <c r="G91" s="277"/>
      <c r="H91" s="277"/>
      <c r="I91" s="277"/>
    </row>
    <row r="92" spans="1:9" ht="37.5">
      <c r="A92" s="153" t="s">
        <v>110</v>
      </c>
      <c r="B92" s="131" t="s">
        <v>241</v>
      </c>
      <c r="C92" s="205"/>
      <c r="D92" s="205"/>
      <c r="E92" s="205">
        <f t="shared" si="1"/>
        <v>0</v>
      </c>
      <c r="F92" s="205" t="e">
        <f t="shared" si="0"/>
        <v>#DIV/0!</v>
      </c>
      <c r="G92" s="277"/>
      <c r="H92" s="277"/>
      <c r="I92" s="277"/>
    </row>
    <row r="93" spans="1:9" ht="75">
      <c r="A93" s="162" t="s">
        <v>328</v>
      </c>
      <c r="B93" s="131" t="s">
        <v>242</v>
      </c>
      <c r="C93" s="205"/>
      <c r="D93" s="205"/>
      <c r="E93" s="205">
        <f t="shared" si="1"/>
        <v>0</v>
      </c>
      <c r="F93" s="205" t="e">
        <f t="shared" si="0"/>
        <v>#DIV/0!</v>
      </c>
      <c r="G93" s="277"/>
      <c r="H93" s="277"/>
      <c r="I93" s="277"/>
    </row>
    <row r="94" spans="1:9" ht="37.5">
      <c r="A94" s="161" t="s">
        <v>111</v>
      </c>
      <c r="B94" s="131" t="s">
        <v>243</v>
      </c>
      <c r="C94" s="205"/>
      <c r="D94" s="205"/>
      <c r="E94" s="205">
        <f t="shared" si="1"/>
        <v>0</v>
      </c>
      <c r="F94" s="205" t="e">
        <f t="shared" si="0"/>
        <v>#DIV/0!</v>
      </c>
      <c r="G94" s="277"/>
      <c r="H94" s="277"/>
      <c r="I94" s="277"/>
    </row>
    <row r="95" spans="1:9" ht="37.5">
      <c r="A95" s="153" t="s">
        <v>361</v>
      </c>
      <c r="B95" s="131" t="s">
        <v>244</v>
      </c>
      <c r="C95" s="205"/>
      <c r="D95" s="205"/>
      <c r="E95" s="205">
        <f t="shared" si="1"/>
        <v>0</v>
      </c>
      <c r="F95" s="205" t="e">
        <f t="shared" si="0"/>
        <v>#DIV/0!</v>
      </c>
      <c r="G95" s="277"/>
      <c r="H95" s="277"/>
      <c r="I95" s="277"/>
    </row>
    <row r="96" spans="1:9" ht="37.5">
      <c r="A96" s="159" t="s">
        <v>286</v>
      </c>
      <c r="B96" s="163" t="s">
        <v>29</v>
      </c>
      <c r="C96" s="206">
        <f>SUM(C97:C98)</f>
        <v>0</v>
      </c>
      <c r="D96" s="206">
        <f>SUM(D97:D98)</f>
        <v>0</v>
      </c>
      <c r="E96" s="206">
        <f t="shared" si="1"/>
        <v>0</v>
      </c>
      <c r="F96" s="206" t="e">
        <f t="shared" si="0"/>
        <v>#DIV/0!</v>
      </c>
      <c r="G96" s="277"/>
      <c r="H96" s="277"/>
      <c r="I96" s="277"/>
    </row>
    <row r="97" spans="1:9" ht="21" customHeight="1">
      <c r="A97" s="164" t="s">
        <v>287</v>
      </c>
      <c r="B97" s="80" t="s">
        <v>159</v>
      </c>
      <c r="C97" s="205"/>
      <c r="D97" s="205"/>
      <c r="E97" s="205">
        <f t="shared" si="1"/>
        <v>0</v>
      </c>
      <c r="F97" s="205" t="e">
        <f t="shared" si="0"/>
        <v>#DIV/0!</v>
      </c>
      <c r="G97" s="277"/>
      <c r="H97" s="277"/>
      <c r="I97" s="277"/>
    </row>
    <row r="98" spans="1:9" ht="37.5">
      <c r="A98" s="164" t="s">
        <v>372</v>
      </c>
      <c r="B98" s="73" t="s">
        <v>181</v>
      </c>
      <c r="C98" s="205"/>
      <c r="D98" s="205"/>
      <c r="E98" s="205">
        <f t="shared" si="1"/>
        <v>0</v>
      </c>
      <c r="F98" s="205" t="e">
        <f t="shared" si="0"/>
        <v>#DIV/0!</v>
      </c>
      <c r="G98" s="277"/>
      <c r="H98" s="277"/>
      <c r="I98" s="277"/>
    </row>
    <row r="99" spans="1:9" ht="37.5">
      <c r="A99" s="165" t="s">
        <v>329</v>
      </c>
      <c r="B99" s="157" t="s">
        <v>31</v>
      </c>
      <c r="C99" s="206">
        <f>SUM(C100:C103)</f>
        <v>0</v>
      </c>
      <c r="D99" s="206">
        <f>SUM(D100:D103)</f>
        <v>0</v>
      </c>
      <c r="E99" s="206">
        <f t="shared" si="1"/>
        <v>0</v>
      </c>
      <c r="F99" s="206" t="e">
        <f t="shared" si="0"/>
        <v>#DIV/0!</v>
      </c>
      <c r="G99" s="277"/>
      <c r="H99" s="277"/>
      <c r="I99" s="277"/>
    </row>
    <row r="100" spans="1:9" ht="24" customHeight="1">
      <c r="A100" s="166" t="s">
        <v>288</v>
      </c>
      <c r="B100" s="79" t="s">
        <v>245</v>
      </c>
      <c r="C100" s="205"/>
      <c r="D100" s="205"/>
      <c r="E100" s="205">
        <f>D100-C100</f>
        <v>0</v>
      </c>
      <c r="F100" s="205" t="e">
        <f>D100/C100*100</f>
        <v>#DIV/0!</v>
      </c>
      <c r="G100" s="278"/>
      <c r="H100" s="278"/>
      <c r="I100" s="278"/>
    </row>
    <row r="101" spans="1:9" ht="37.5">
      <c r="A101" s="161" t="s">
        <v>114</v>
      </c>
      <c r="B101" s="73" t="s">
        <v>246</v>
      </c>
      <c r="C101" s="205"/>
      <c r="D101" s="205"/>
      <c r="E101" s="205">
        <f t="shared" si="1"/>
        <v>0</v>
      </c>
      <c r="F101" s="205" t="e">
        <f t="shared" si="0"/>
        <v>#DIV/0!</v>
      </c>
      <c r="G101" s="277"/>
      <c r="H101" s="277"/>
      <c r="I101" s="277"/>
    </row>
    <row r="102" spans="1:9" ht="37.5">
      <c r="A102" s="166" t="s">
        <v>182</v>
      </c>
      <c r="B102" s="131" t="s">
        <v>247</v>
      </c>
      <c r="C102" s="205"/>
      <c r="D102" s="205"/>
      <c r="E102" s="205">
        <f t="shared" si="1"/>
        <v>0</v>
      </c>
      <c r="F102" s="205" t="e">
        <f t="shared" si="0"/>
        <v>#DIV/0!</v>
      </c>
      <c r="G102" s="278"/>
      <c r="H102" s="278"/>
      <c r="I102" s="278"/>
    </row>
    <row r="103" spans="1:9" ht="37.5">
      <c r="A103" s="161" t="s">
        <v>373</v>
      </c>
      <c r="B103" s="158" t="s">
        <v>248</v>
      </c>
      <c r="C103" s="205"/>
      <c r="D103" s="205"/>
      <c r="E103" s="205">
        <f t="shared" si="1"/>
        <v>0</v>
      </c>
      <c r="F103" s="205" t="e">
        <f t="shared" si="0"/>
        <v>#DIV/0!</v>
      </c>
      <c r="G103" s="277"/>
      <c r="H103" s="277"/>
      <c r="I103" s="277"/>
    </row>
    <row r="104" spans="1:9" ht="23.25" customHeight="1">
      <c r="A104" s="161" t="s">
        <v>374</v>
      </c>
      <c r="B104" s="167" t="s">
        <v>39</v>
      </c>
      <c r="C104" s="205"/>
      <c r="D104" s="205"/>
      <c r="E104" s="205">
        <f t="shared" si="1"/>
        <v>0</v>
      </c>
      <c r="F104" s="205" t="e">
        <f t="shared" si="0"/>
        <v>#DIV/0!</v>
      </c>
      <c r="G104" s="277"/>
      <c r="H104" s="277"/>
      <c r="I104" s="277"/>
    </row>
    <row r="105" spans="1:9" ht="37.5">
      <c r="A105" s="161" t="s">
        <v>375</v>
      </c>
      <c r="B105" s="167" t="s">
        <v>40</v>
      </c>
      <c r="C105" s="205"/>
      <c r="D105" s="205"/>
      <c r="E105" s="205">
        <f t="shared" si="1"/>
        <v>0</v>
      </c>
      <c r="F105" s="205" t="e">
        <f t="shared" si="0"/>
        <v>#DIV/0!</v>
      </c>
      <c r="G105" s="277"/>
      <c r="H105" s="277"/>
      <c r="I105" s="277"/>
    </row>
    <row r="106" spans="1:9" ht="20.25" customHeight="1">
      <c r="A106" s="161" t="s">
        <v>376</v>
      </c>
      <c r="B106" s="168" t="s">
        <v>41</v>
      </c>
      <c r="C106" s="205"/>
      <c r="D106" s="205"/>
      <c r="E106" s="205">
        <f t="shared" si="1"/>
        <v>0</v>
      </c>
      <c r="F106" s="205" t="e">
        <f t="shared" si="0"/>
        <v>#DIV/0!</v>
      </c>
      <c r="G106" s="277"/>
      <c r="H106" s="277"/>
      <c r="I106" s="277"/>
    </row>
    <row r="107" spans="1:9" ht="37.5">
      <c r="A107" s="166" t="s">
        <v>308</v>
      </c>
      <c r="B107" s="167" t="s">
        <v>10</v>
      </c>
      <c r="C107" s="205"/>
      <c r="D107" s="205"/>
      <c r="E107" s="205">
        <f t="shared" si="1"/>
        <v>0</v>
      </c>
      <c r="F107" s="205" t="e">
        <f t="shared" si="0"/>
        <v>#DIV/0!</v>
      </c>
      <c r="G107" s="278"/>
      <c r="H107" s="278"/>
      <c r="I107" s="278"/>
    </row>
    <row r="108" spans="1:9" ht="22.5" customHeight="1">
      <c r="A108" s="161" t="s">
        <v>377</v>
      </c>
      <c r="B108" s="167" t="s">
        <v>54</v>
      </c>
      <c r="C108" s="205"/>
      <c r="D108" s="205"/>
      <c r="E108" s="205">
        <f t="shared" si="1"/>
        <v>0</v>
      </c>
      <c r="F108" s="205" t="e">
        <f t="shared" si="0"/>
        <v>#DIV/0!</v>
      </c>
      <c r="G108" s="277"/>
      <c r="H108" s="277"/>
      <c r="I108" s="277"/>
    </row>
    <row r="109" spans="1:9" ht="37.5">
      <c r="A109" s="161" t="s">
        <v>378</v>
      </c>
      <c r="B109" s="168" t="s">
        <v>60</v>
      </c>
      <c r="C109" s="205"/>
      <c r="D109" s="205"/>
      <c r="E109" s="205">
        <f t="shared" si="1"/>
        <v>0</v>
      </c>
      <c r="F109" s="205" t="e">
        <f t="shared" si="0"/>
        <v>#DIV/0!</v>
      </c>
      <c r="G109" s="277"/>
      <c r="H109" s="277"/>
      <c r="I109" s="277"/>
    </row>
    <row r="110" spans="1:9" ht="21" customHeight="1">
      <c r="A110" s="161" t="s">
        <v>483</v>
      </c>
      <c r="B110" s="158" t="s">
        <v>222</v>
      </c>
      <c r="C110" s="205"/>
      <c r="D110" s="205">
        <v>0</v>
      </c>
      <c r="E110" s="205">
        <f t="shared" si="1"/>
        <v>0</v>
      </c>
      <c r="F110" s="205" t="e">
        <f t="shared" si="0"/>
        <v>#DIV/0!</v>
      </c>
      <c r="G110" s="277"/>
      <c r="H110" s="277"/>
      <c r="I110" s="277"/>
    </row>
    <row r="111" spans="1:9" ht="21.75" customHeight="1">
      <c r="A111" s="161" t="s">
        <v>484</v>
      </c>
      <c r="B111" s="158" t="s">
        <v>226</v>
      </c>
      <c r="C111" s="205"/>
      <c r="D111" s="205">
        <v>0</v>
      </c>
      <c r="E111" s="205">
        <f t="shared" si="1"/>
        <v>0</v>
      </c>
      <c r="F111" s="205" t="e">
        <f t="shared" si="0"/>
        <v>#DIV/0!</v>
      </c>
      <c r="G111" s="277"/>
      <c r="H111" s="277"/>
      <c r="I111" s="277"/>
    </row>
    <row r="112" spans="1:9" ht="18.75">
      <c r="A112" s="69"/>
      <c r="B112" s="69"/>
      <c r="C112" s="71"/>
      <c r="D112" s="71"/>
      <c r="E112" s="71"/>
      <c r="F112" s="71"/>
      <c r="G112" s="69"/>
      <c r="H112" s="69"/>
      <c r="I112" s="69"/>
    </row>
    <row r="113" spans="1:9" s="29" customFormat="1" ht="18.75">
      <c r="A113" s="45"/>
      <c r="B113" s="45"/>
      <c r="C113" s="45"/>
      <c r="D113" s="45"/>
      <c r="E113" s="45"/>
      <c r="F113" s="45"/>
      <c r="G113" s="45"/>
      <c r="H113" s="45"/>
      <c r="I113" s="45"/>
    </row>
    <row r="114" spans="1:9" s="29" customFormat="1" ht="18.75">
      <c r="A114" s="169"/>
      <c r="B114" s="169"/>
      <c r="C114" s="169"/>
      <c r="D114" s="169"/>
      <c r="E114" s="169"/>
      <c r="F114" s="169"/>
      <c r="G114" s="169"/>
      <c r="H114" s="169"/>
      <c r="I114" s="169"/>
    </row>
    <row r="115" spans="1:9" s="29" customFormat="1" ht="18.75">
      <c r="A115" s="170"/>
      <c r="B115" s="69"/>
      <c r="C115" s="69"/>
      <c r="D115" s="69"/>
      <c r="E115" s="69"/>
      <c r="F115" s="69"/>
      <c r="G115" s="69"/>
      <c r="H115" s="69"/>
      <c r="I115" s="69"/>
    </row>
    <row r="116" spans="1:9" s="29" customFormat="1" ht="18.75">
      <c r="A116" s="35"/>
      <c r="B116" s="69"/>
      <c r="C116" s="69"/>
      <c r="D116" s="69"/>
      <c r="E116" s="69"/>
      <c r="F116" s="69"/>
      <c r="G116" s="69"/>
      <c r="H116" s="69"/>
      <c r="I116" s="69"/>
    </row>
    <row r="117" spans="1:9" s="29" customFormat="1" ht="13.5">
      <c r="A117" s="4"/>
    </row>
    <row r="118" spans="1:9" ht="12.75">
      <c r="A118" s="33"/>
      <c r="B118" s="33"/>
      <c r="C118" s="5"/>
      <c r="D118" s="33"/>
      <c r="E118" s="33"/>
      <c r="F118" s="33"/>
      <c r="G118" s="33"/>
      <c r="H118" s="33"/>
      <c r="I118" s="33"/>
    </row>
    <row r="119" spans="1:9" ht="12.75">
      <c r="A119" s="33"/>
      <c r="B119" s="33"/>
      <c r="C119" s="3"/>
      <c r="D119" s="2"/>
      <c r="E119" s="2"/>
      <c r="F119" s="2"/>
      <c r="G119" s="2"/>
      <c r="H119" s="2"/>
      <c r="I119" s="2"/>
    </row>
    <row r="120" spans="1:9" ht="12.75"/>
    <row r="121" spans="1:9" ht="12.75"/>
    <row r="122" spans="1:9" ht="12.75"/>
    <row r="123" spans="1:9" ht="12.75"/>
    <row r="124" spans="1:9" ht="12.75"/>
    <row r="125" spans="1:9" ht="12.75"/>
    <row r="126" spans="1:9" ht="12.75"/>
    <row r="127" spans="1:9" ht="12.75"/>
    <row r="128" spans="1:9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</sheetData>
  <mergeCells count="108">
    <mergeCell ref="B40:C40"/>
    <mergeCell ref="B57:C57"/>
    <mergeCell ref="H57:I57"/>
    <mergeCell ref="A49:A50"/>
    <mergeCell ref="G2:I2"/>
    <mergeCell ref="F1:I1"/>
    <mergeCell ref="H56:I56"/>
    <mergeCell ref="B51:C51"/>
    <mergeCell ref="H51:I51"/>
    <mergeCell ref="B52:C52"/>
    <mergeCell ref="H52:I52"/>
    <mergeCell ref="B54:C54"/>
    <mergeCell ref="B55:C55"/>
    <mergeCell ref="H27:I28"/>
    <mergeCell ref="H34:I34"/>
    <mergeCell ref="E20:I20"/>
    <mergeCell ref="H40:I40"/>
    <mergeCell ref="A9:I9"/>
    <mergeCell ref="A11:I11"/>
    <mergeCell ref="H55:I55"/>
    <mergeCell ref="A4:I4"/>
    <mergeCell ref="A5:I5"/>
    <mergeCell ref="A6:I6"/>
    <mergeCell ref="A7:I7"/>
    <mergeCell ref="D27:G27"/>
    <mergeCell ref="A14:I14"/>
    <mergeCell ref="A13:I13"/>
    <mergeCell ref="A12:I12"/>
    <mergeCell ref="A23:D23"/>
    <mergeCell ref="E23:I23"/>
    <mergeCell ref="A18:D18"/>
    <mergeCell ref="E18:I18"/>
    <mergeCell ref="A16:I16"/>
    <mergeCell ref="A19:D19"/>
    <mergeCell ref="A27:A28"/>
    <mergeCell ref="B27:C27"/>
    <mergeCell ref="G111:I111"/>
    <mergeCell ref="G104:I104"/>
    <mergeCell ref="G108:I108"/>
    <mergeCell ref="G107:I107"/>
    <mergeCell ref="G110:I110"/>
    <mergeCell ref="G88:I88"/>
    <mergeCell ref="G89:I89"/>
    <mergeCell ref="G100:I100"/>
    <mergeCell ref="G99:I99"/>
    <mergeCell ref="G93:I93"/>
    <mergeCell ref="G102:I102"/>
    <mergeCell ref="G91:I91"/>
    <mergeCell ref="G109:I109"/>
    <mergeCell ref="G105:I105"/>
    <mergeCell ref="G106:I106"/>
    <mergeCell ref="G95:I95"/>
    <mergeCell ref="G97:I97"/>
    <mergeCell ref="G96:I96"/>
    <mergeCell ref="G98:I98"/>
    <mergeCell ref="G92:I92"/>
    <mergeCell ref="G90:I90"/>
    <mergeCell ref="G94:I94"/>
    <mergeCell ref="G103:I103"/>
    <mergeCell ref="G101:I101"/>
    <mergeCell ref="B58:C58"/>
    <mergeCell ref="H58:I58"/>
    <mergeCell ref="G77:I77"/>
    <mergeCell ref="G69:I69"/>
    <mergeCell ref="E19:I19"/>
    <mergeCell ref="A20:D20"/>
    <mergeCell ref="B49:C50"/>
    <mergeCell ref="B43:C43"/>
    <mergeCell ref="H44:I44"/>
    <mergeCell ref="H43:I43"/>
    <mergeCell ref="H29:I29"/>
    <mergeCell ref="H30:I30"/>
    <mergeCell ref="H35:I35"/>
    <mergeCell ref="H49:I50"/>
    <mergeCell ref="H53:I53"/>
    <mergeCell ref="B41:C41"/>
    <mergeCell ref="H41:I41"/>
    <mergeCell ref="H39:I39"/>
    <mergeCell ref="D49:E49"/>
    <mergeCell ref="B44:C44"/>
    <mergeCell ref="B56:C56"/>
    <mergeCell ref="B39:C39"/>
    <mergeCell ref="B53:C53"/>
    <mergeCell ref="F49:G49"/>
    <mergeCell ref="G87:I87"/>
    <mergeCell ref="G67:I67"/>
    <mergeCell ref="G66:I66"/>
    <mergeCell ref="G70:I70"/>
    <mergeCell ref="G72:I72"/>
    <mergeCell ref="G73:I73"/>
    <mergeCell ref="G85:I85"/>
    <mergeCell ref="G78:I78"/>
    <mergeCell ref="H54:I54"/>
    <mergeCell ref="G71:I71"/>
    <mergeCell ref="G86:I86"/>
    <mergeCell ref="G75:I75"/>
    <mergeCell ref="G76:I76"/>
    <mergeCell ref="G65:I65"/>
    <mergeCell ref="G63:I63"/>
    <mergeCell ref="G74:I74"/>
    <mergeCell ref="G79:I79"/>
    <mergeCell ref="G80:I80"/>
    <mergeCell ref="G81:I81"/>
    <mergeCell ref="G82:I82"/>
    <mergeCell ref="G83:I83"/>
    <mergeCell ref="G84:I84"/>
    <mergeCell ref="G64:I64"/>
    <mergeCell ref="G68:I68"/>
  </mergeCells>
  <phoneticPr fontId="7" type="noConversion"/>
  <pageMargins left="0.78740157480314965" right="0.31" top="0.79" bottom="0.78740157480314965" header="0.51" footer="0.51181102362204722"/>
  <pageSetup paperSize="9" scale="63" orientation="portrait" verticalDpi="0" r:id="rId1"/>
  <headerFooter alignWithMargins="0">
    <oddHeader xml:space="preserve">&amp;R
</oddHeader>
  </headerFooter>
  <rowBreaks count="2" manualBreakCount="2">
    <brk id="60" max="8" man="1"/>
    <brk id="112" max="8" man="1"/>
  </rowBreaks>
  <ignoredErrors>
    <ignoredError sqref="F78:F99 F103:F106 F111 F66:F70 F101 F108:F110" evalError="1" numberStoredAsText="1"/>
    <ignoredError sqref="F65 F107 F71:F77 F102 F100" evalError="1"/>
    <ignoredError sqref="B111 B65:B1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S61"/>
  <sheetViews>
    <sheetView topLeftCell="A4" zoomScaleNormal="100" workbookViewId="0">
      <selection activeCell="F6" sqref="F6:K7"/>
    </sheetView>
  </sheetViews>
  <sheetFormatPr defaultRowHeight="12.75"/>
  <cols>
    <col min="1" max="1" width="4.85546875" style="8" customWidth="1"/>
    <col min="2" max="2" width="18.42578125" style="8" customWidth="1"/>
    <col min="3" max="3" width="11.5703125" style="8" customWidth="1"/>
    <col min="4" max="4" width="9.7109375" style="8" customWidth="1"/>
    <col min="5" max="5" width="13.85546875" style="8" customWidth="1"/>
    <col min="6" max="6" width="13.28515625" style="8" customWidth="1"/>
    <col min="7" max="8" width="10.28515625" style="8" customWidth="1"/>
    <col min="9" max="9" width="15" style="8" customWidth="1"/>
    <col min="10" max="10" width="17" style="8" customWidth="1"/>
    <col min="11" max="11" width="9.7109375" style="8" customWidth="1"/>
    <col min="12" max="12" width="9.140625" style="8"/>
    <col min="13" max="13" width="14.42578125" style="8" customWidth="1"/>
    <col min="14" max="14" width="14.28515625" style="8" customWidth="1"/>
    <col min="15" max="15" width="9.7109375" style="8" customWidth="1"/>
    <col min="16" max="16" width="16.5703125" style="8" customWidth="1"/>
    <col min="17" max="17" width="15.7109375" style="8" customWidth="1"/>
    <col min="18" max="18" width="13.28515625" style="8" customWidth="1"/>
    <col min="19" max="16384" width="9.140625" style="8"/>
  </cols>
  <sheetData>
    <row r="1" spans="1:19" ht="18.75">
      <c r="A1" s="105"/>
      <c r="B1" s="47"/>
      <c r="C1" s="47"/>
      <c r="D1" s="47"/>
      <c r="E1" s="47"/>
      <c r="F1" s="47"/>
      <c r="G1" s="47"/>
      <c r="H1" s="47"/>
      <c r="I1" s="47"/>
      <c r="J1" s="47"/>
      <c r="K1" s="47"/>
      <c r="L1" s="298"/>
      <c r="M1" s="298"/>
      <c r="N1" s="298"/>
      <c r="O1" s="105"/>
      <c r="P1" s="298" t="s">
        <v>388</v>
      </c>
      <c r="Q1" s="298"/>
      <c r="R1" s="298"/>
      <c r="S1" s="105"/>
    </row>
    <row r="2" spans="1:19" ht="17.25" customHeight="1">
      <c r="A2" s="105"/>
      <c r="B2" s="47"/>
      <c r="C2" s="47"/>
      <c r="D2" s="47"/>
      <c r="E2" s="47"/>
      <c r="F2" s="47"/>
      <c r="G2" s="47"/>
      <c r="H2" s="47"/>
      <c r="I2" s="47"/>
      <c r="J2" s="47"/>
      <c r="K2" s="47"/>
      <c r="L2" s="141"/>
      <c r="M2" s="141"/>
      <c r="N2" s="141"/>
      <c r="O2" s="105"/>
      <c r="P2" s="298" t="s">
        <v>354</v>
      </c>
      <c r="Q2" s="298"/>
      <c r="R2" s="298"/>
      <c r="S2" s="105"/>
    </row>
    <row r="3" spans="1:19" ht="17.25" customHeight="1">
      <c r="A3" s="105"/>
      <c r="B3" s="47"/>
      <c r="C3" s="47"/>
      <c r="D3" s="47"/>
      <c r="E3" s="47"/>
      <c r="F3" s="47"/>
      <c r="G3" s="47"/>
      <c r="H3" s="47"/>
      <c r="I3" s="47"/>
      <c r="J3" s="47"/>
      <c r="K3" s="47"/>
      <c r="L3" s="141"/>
      <c r="M3" s="141"/>
      <c r="N3" s="141"/>
      <c r="O3" s="105"/>
      <c r="P3" s="141"/>
      <c r="Q3" s="141"/>
      <c r="R3" s="141"/>
      <c r="S3" s="105"/>
    </row>
    <row r="4" spans="1:19" ht="21.75" customHeight="1">
      <c r="A4" s="48" t="s">
        <v>379</v>
      </c>
      <c r="B4" s="45"/>
      <c r="C4" s="45"/>
      <c r="D4" s="45"/>
      <c r="E4" s="45"/>
      <c r="F4" s="45"/>
      <c r="G4" s="46"/>
      <c r="H4" s="47"/>
      <c r="I4" s="47"/>
      <c r="J4" s="47"/>
      <c r="K4" s="47"/>
      <c r="L4" s="69"/>
      <c r="M4" s="69"/>
      <c r="N4" s="105"/>
      <c r="O4" s="105"/>
      <c r="P4" s="105"/>
      <c r="Q4" s="105"/>
      <c r="R4" s="146"/>
      <c r="S4" s="105"/>
    </row>
    <row r="5" spans="1:19" ht="15.75" customHeight="1">
      <c r="A5" s="48"/>
      <c r="B5" s="45"/>
      <c r="C5" s="45"/>
      <c r="D5" s="45"/>
      <c r="E5" s="45"/>
      <c r="F5" s="45"/>
      <c r="G5" s="46"/>
      <c r="H5" s="47"/>
      <c r="I5" s="47"/>
      <c r="J5" s="47"/>
      <c r="K5" s="47"/>
      <c r="L5" s="69"/>
      <c r="M5" s="69"/>
      <c r="N5" s="105"/>
      <c r="O5" s="105"/>
      <c r="P5" s="105"/>
      <c r="Q5" s="105"/>
      <c r="R5" s="146"/>
      <c r="S5" s="105"/>
    </row>
    <row r="6" spans="1:19" ht="15" customHeight="1">
      <c r="A6" s="299" t="s">
        <v>115</v>
      </c>
      <c r="B6" s="299" t="s">
        <v>116</v>
      </c>
      <c r="C6" s="299"/>
      <c r="D6" s="299"/>
      <c r="E6" s="280" t="s">
        <v>249</v>
      </c>
      <c r="F6" s="280" t="s">
        <v>117</v>
      </c>
      <c r="G6" s="280"/>
      <c r="H6" s="280"/>
      <c r="I6" s="280"/>
      <c r="J6" s="280"/>
      <c r="K6" s="280"/>
      <c r="L6" s="280" t="s">
        <v>289</v>
      </c>
      <c r="M6" s="280"/>
      <c r="N6" s="278" t="s">
        <v>306</v>
      </c>
      <c r="O6" s="278"/>
      <c r="P6" s="278"/>
      <c r="Q6" s="278"/>
      <c r="R6" s="278"/>
      <c r="S6" s="105"/>
    </row>
    <row r="7" spans="1:19" ht="75.75" customHeight="1">
      <c r="A7" s="299"/>
      <c r="B7" s="299"/>
      <c r="C7" s="299"/>
      <c r="D7" s="299"/>
      <c r="E7" s="280"/>
      <c r="F7" s="280"/>
      <c r="G7" s="280"/>
      <c r="H7" s="280"/>
      <c r="I7" s="280"/>
      <c r="J7" s="280"/>
      <c r="K7" s="280"/>
      <c r="L7" s="280"/>
      <c r="M7" s="280"/>
      <c r="N7" s="147" t="s">
        <v>290</v>
      </c>
      <c r="O7" s="147" t="s">
        <v>291</v>
      </c>
      <c r="P7" s="147" t="s">
        <v>100</v>
      </c>
      <c r="Q7" s="147" t="s">
        <v>292</v>
      </c>
      <c r="R7" s="147" t="s">
        <v>293</v>
      </c>
      <c r="S7" s="105"/>
    </row>
    <row r="8" spans="1:19" s="67" customFormat="1" ht="18" customHeight="1">
      <c r="A8" s="153">
        <v>1</v>
      </c>
      <c r="B8" s="299">
        <v>2</v>
      </c>
      <c r="C8" s="299"/>
      <c r="D8" s="299"/>
      <c r="E8" s="147">
        <v>3</v>
      </c>
      <c r="F8" s="280">
        <v>4</v>
      </c>
      <c r="G8" s="280"/>
      <c r="H8" s="280"/>
      <c r="I8" s="280"/>
      <c r="J8" s="280"/>
      <c r="K8" s="280"/>
      <c r="L8" s="280">
        <v>5</v>
      </c>
      <c r="M8" s="280"/>
      <c r="N8" s="147">
        <v>6</v>
      </c>
      <c r="O8" s="147">
        <v>7</v>
      </c>
      <c r="P8" s="147">
        <v>8</v>
      </c>
      <c r="Q8" s="147">
        <v>9</v>
      </c>
      <c r="R8" s="147">
        <v>10</v>
      </c>
      <c r="S8" s="105"/>
    </row>
    <row r="9" spans="1:19" ht="18.75">
      <c r="A9" s="153">
        <v>1</v>
      </c>
      <c r="B9" s="299"/>
      <c r="C9" s="299"/>
      <c r="D9" s="299"/>
      <c r="E9" s="147"/>
      <c r="F9" s="278"/>
      <c r="G9" s="278"/>
      <c r="H9" s="278"/>
      <c r="I9" s="278"/>
      <c r="J9" s="278"/>
      <c r="K9" s="278"/>
      <c r="L9" s="304">
        <f>SUM(N9:R9)</f>
        <v>0</v>
      </c>
      <c r="M9" s="304"/>
      <c r="N9" s="171"/>
      <c r="O9" s="171"/>
      <c r="P9" s="171"/>
      <c r="Q9" s="171"/>
      <c r="R9" s="171"/>
      <c r="S9" s="105"/>
    </row>
    <row r="10" spans="1:19" ht="18.75">
      <c r="A10" s="153"/>
      <c r="B10" s="299"/>
      <c r="C10" s="299"/>
      <c r="D10" s="299"/>
      <c r="E10" s="147"/>
      <c r="F10" s="278"/>
      <c r="G10" s="278"/>
      <c r="H10" s="278"/>
      <c r="I10" s="278"/>
      <c r="J10" s="278"/>
      <c r="K10" s="278"/>
      <c r="L10" s="304">
        <f>SUM(N10:R10)</f>
        <v>0</v>
      </c>
      <c r="M10" s="304"/>
      <c r="N10" s="171"/>
      <c r="O10" s="171"/>
      <c r="P10" s="171"/>
      <c r="Q10" s="171"/>
      <c r="R10" s="171"/>
      <c r="S10" s="105"/>
    </row>
    <row r="11" spans="1:19" ht="18.75">
      <c r="A11" s="153"/>
      <c r="B11" s="299"/>
      <c r="C11" s="299"/>
      <c r="D11" s="299"/>
      <c r="E11" s="147"/>
      <c r="F11" s="278"/>
      <c r="G11" s="278"/>
      <c r="H11" s="278"/>
      <c r="I11" s="278"/>
      <c r="J11" s="278"/>
      <c r="K11" s="278"/>
      <c r="L11" s="304">
        <f>SUM(N11:R11)</f>
        <v>0</v>
      </c>
      <c r="M11" s="304"/>
      <c r="N11" s="171"/>
      <c r="O11" s="171"/>
      <c r="P11" s="171"/>
      <c r="Q11" s="171"/>
      <c r="R11" s="171"/>
      <c r="S11" s="105"/>
    </row>
    <row r="12" spans="1:19" ht="18.75">
      <c r="A12" s="153"/>
      <c r="B12" s="299"/>
      <c r="C12" s="299"/>
      <c r="D12" s="299"/>
      <c r="E12" s="147"/>
      <c r="F12" s="278"/>
      <c r="G12" s="278"/>
      <c r="H12" s="278"/>
      <c r="I12" s="278"/>
      <c r="J12" s="278"/>
      <c r="K12" s="278"/>
      <c r="L12" s="304"/>
      <c r="M12" s="304"/>
      <c r="N12" s="171"/>
      <c r="O12" s="171"/>
      <c r="P12" s="171"/>
      <c r="Q12" s="171"/>
      <c r="R12" s="171"/>
      <c r="S12" s="105"/>
    </row>
    <row r="13" spans="1:19" ht="16.5" customHeight="1">
      <c r="A13" s="300" t="s">
        <v>250</v>
      </c>
      <c r="B13" s="301"/>
      <c r="C13" s="301"/>
      <c r="D13" s="302"/>
      <c r="E13" s="145"/>
      <c r="F13" s="278"/>
      <c r="G13" s="278"/>
      <c r="H13" s="278"/>
      <c r="I13" s="278"/>
      <c r="J13" s="278"/>
      <c r="K13" s="278"/>
      <c r="L13" s="303">
        <f>SUM(N13:R13)</f>
        <v>0</v>
      </c>
      <c r="M13" s="303"/>
      <c r="N13" s="207">
        <f>SUM(N9:N11)</f>
        <v>0</v>
      </c>
      <c r="O13" s="207">
        <f>SUM(O9:O11)</f>
        <v>0</v>
      </c>
      <c r="P13" s="207">
        <f>SUM(P9:P11)</f>
        <v>0</v>
      </c>
      <c r="Q13" s="207">
        <f>SUM(Q9:Q11)</f>
        <v>0</v>
      </c>
      <c r="R13" s="207">
        <f>SUM(R9:R11)</f>
        <v>0</v>
      </c>
      <c r="S13" s="105"/>
    </row>
    <row r="14" spans="1:19" ht="16.5" customHeight="1">
      <c r="A14" s="71"/>
      <c r="B14" s="71"/>
      <c r="C14" s="71"/>
      <c r="D14" s="71"/>
      <c r="E14" s="69"/>
      <c r="F14" s="47"/>
      <c r="G14" s="47"/>
      <c r="H14" s="47"/>
      <c r="I14" s="47"/>
      <c r="J14" s="47"/>
      <c r="K14" s="47"/>
      <c r="L14" s="172"/>
      <c r="M14" s="172"/>
      <c r="N14" s="173"/>
      <c r="O14" s="174"/>
      <c r="P14" s="174"/>
      <c r="Q14" s="174"/>
      <c r="R14" s="174"/>
      <c r="S14" s="105"/>
    </row>
    <row r="15" spans="1:19" ht="18.75">
      <c r="A15" s="69"/>
      <c r="B15" s="69"/>
      <c r="C15" s="69"/>
      <c r="D15" s="69"/>
      <c r="E15" s="69"/>
      <c r="F15" s="69"/>
      <c r="G15" s="69"/>
      <c r="H15" s="47"/>
      <c r="I15" s="47"/>
      <c r="J15" s="47"/>
      <c r="K15" s="47"/>
      <c r="L15" s="47"/>
      <c r="M15" s="47"/>
      <c r="N15" s="47"/>
      <c r="O15" s="105"/>
      <c r="P15" s="105"/>
      <c r="Q15" s="105"/>
      <c r="R15" s="105"/>
      <c r="S15" s="105"/>
    </row>
    <row r="16" spans="1:19" ht="15" customHeight="1">
      <c r="A16" s="48" t="s">
        <v>313</v>
      </c>
      <c r="B16" s="45"/>
      <c r="C16" s="45"/>
      <c r="D16" s="45"/>
      <c r="E16" s="45"/>
      <c r="F16" s="45"/>
      <c r="G16" s="46"/>
      <c r="H16" s="47"/>
      <c r="I16" s="47"/>
      <c r="J16" s="47"/>
      <c r="K16" s="47"/>
      <c r="L16" s="47"/>
      <c r="M16" s="47"/>
      <c r="N16" s="47"/>
      <c r="O16" s="105"/>
      <c r="P16" s="105"/>
      <c r="Q16" s="105"/>
      <c r="R16" s="105"/>
      <c r="S16" s="105"/>
    </row>
    <row r="17" spans="1:19" ht="18.75">
      <c r="A17" s="175"/>
      <c r="B17" s="175"/>
      <c r="C17" s="175"/>
      <c r="D17" s="175"/>
      <c r="E17" s="175"/>
      <c r="F17" s="175"/>
      <c r="G17" s="175"/>
      <c r="H17" s="176"/>
      <c r="I17" s="176"/>
      <c r="J17" s="176"/>
      <c r="K17" s="176"/>
      <c r="L17" s="176"/>
      <c r="M17" s="176"/>
      <c r="N17" s="176"/>
      <c r="O17" s="175"/>
      <c r="P17" s="175"/>
      <c r="Q17" s="175"/>
      <c r="R17" s="175"/>
      <c r="S17" s="105"/>
    </row>
    <row r="18" spans="1:19" ht="18.75">
      <c r="A18" s="175"/>
      <c r="B18" s="175"/>
      <c r="C18" s="175"/>
      <c r="D18" s="175"/>
      <c r="E18" s="175"/>
      <c r="F18" s="175"/>
      <c r="G18" s="175"/>
      <c r="H18" s="176"/>
      <c r="I18" s="176"/>
      <c r="J18" s="176"/>
      <c r="K18" s="176"/>
      <c r="L18" s="176"/>
      <c r="M18" s="176"/>
      <c r="N18" s="176"/>
      <c r="O18" s="175"/>
      <c r="P18" s="175"/>
      <c r="Q18" s="175"/>
      <c r="R18" s="175"/>
      <c r="S18" s="105"/>
    </row>
    <row r="19" spans="1:19" ht="18.75">
      <c r="A19" s="175"/>
      <c r="B19" s="175"/>
      <c r="C19" s="175"/>
      <c r="D19" s="175"/>
      <c r="E19" s="175"/>
      <c r="F19" s="175"/>
      <c r="G19" s="175"/>
      <c r="H19" s="176"/>
      <c r="I19" s="176"/>
      <c r="J19" s="176"/>
      <c r="K19" s="176"/>
      <c r="L19" s="176"/>
      <c r="M19" s="176"/>
      <c r="N19" s="176"/>
      <c r="O19" s="175"/>
      <c r="P19" s="175"/>
      <c r="Q19" s="175"/>
      <c r="R19" s="175"/>
      <c r="S19" s="105"/>
    </row>
    <row r="20" spans="1:19" ht="18.75">
      <c r="A20" s="175"/>
      <c r="B20" s="175"/>
      <c r="C20" s="175"/>
      <c r="D20" s="175"/>
      <c r="E20" s="175"/>
      <c r="F20" s="175"/>
      <c r="G20" s="175"/>
      <c r="H20" s="176"/>
      <c r="I20" s="176"/>
      <c r="J20" s="176"/>
      <c r="K20" s="176"/>
      <c r="L20" s="176"/>
      <c r="M20" s="176"/>
      <c r="N20" s="176"/>
      <c r="O20" s="175"/>
      <c r="P20" s="175"/>
      <c r="Q20" s="175"/>
      <c r="R20" s="175"/>
      <c r="S20" s="105"/>
    </row>
    <row r="21" spans="1:19" ht="18.75">
      <c r="A21" s="175"/>
      <c r="B21" s="175"/>
      <c r="C21" s="175"/>
      <c r="D21" s="175"/>
      <c r="E21" s="175"/>
      <c r="F21" s="175"/>
      <c r="G21" s="175"/>
      <c r="H21" s="176"/>
      <c r="I21" s="176"/>
      <c r="J21" s="176"/>
      <c r="K21" s="176"/>
      <c r="L21" s="176"/>
      <c r="M21" s="176"/>
      <c r="N21" s="176"/>
      <c r="O21" s="175"/>
      <c r="P21" s="175"/>
      <c r="Q21" s="175"/>
      <c r="R21" s="175"/>
      <c r="S21" s="105"/>
    </row>
    <row r="22" spans="1:19" ht="18.7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s="37" customFormat="1" ht="16.5" customHeight="1">
      <c r="A23" s="48" t="s">
        <v>311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3"/>
      <c r="O23" s="43"/>
      <c r="P23" s="43"/>
      <c r="Q23" s="43"/>
      <c r="R23" s="146"/>
      <c r="S23" s="43"/>
    </row>
    <row r="24" spans="1:19" s="37" customFormat="1" ht="16.5" customHeight="1">
      <c r="A24" s="4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3"/>
      <c r="O24" s="43"/>
      <c r="P24" s="43"/>
      <c r="Q24" s="43"/>
      <c r="R24" s="146"/>
      <c r="S24" s="43"/>
    </row>
    <row r="25" spans="1:19" s="37" customFormat="1" ht="26.25" customHeight="1">
      <c r="A25" s="299" t="s">
        <v>115</v>
      </c>
      <c r="B25" s="261" t="s">
        <v>380</v>
      </c>
      <c r="C25" s="261" t="s">
        <v>138</v>
      </c>
      <c r="D25" s="261"/>
      <c r="E25" s="261"/>
      <c r="F25" s="261"/>
      <c r="G25" s="261" t="s">
        <v>150</v>
      </c>
      <c r="H25" s="261"/>
      <c r="I25" s="261"/>
      <c r="J25" s="261"/>
      <c r="K25" s="261" t="s">
        <v>381</v>
      </c>
      <c r="L25" s="261"/>
      <c r="M25" s="261"/>
      <c r="N25" s="261"/>
      <c r="O25" s="261" t="s">
        <v>250</v>
      </c>
      <c r="P25" s="261"/>
      <c r="Q25" s="261"/>
      <c r="R25" s="261"/>
      <c r="S25" s="43"/>
    </row>
    <row r="26" spans="1:19" s="37" customFormat="1" ht="35.25" customHeight="1">
      <c r="A26" s="299"/>
      <c r="B26" s="261"/>
      <c r="C26" s="79" t="s">
        <v>294</v>
      </c>
      <c r="D26" s="79" t="s">
        <v>131</v>
      </c>
      <c r="E26" s="80" t="s">
        <v>282</v>
      </c>
      <c r="F26" s="80" t="s">
        <v>283</v>
      </c>
      <c r="G26" s="79" t="s">
        <v>294</v>
      </c>
      <c r="H26" s="79" t="s">
        <v>131</v>
      </c>
      <c r="I26" s="80" t="s">
        <v>282</v>
      </c>
      <c r="J26" s="80" t="s">
        <v>283</v>
      </c>
      <c r="K26" s="79" t="s">
        <v>294</v>
      </c>
      <c r="L26" s="79" t="s">
        <v>131</v>
      </c>
      <c r="M26" s="80" t="s">
        <v>282</v>
      </c>
      <c r="N26" s="80" t="s">
        <v>283</v>
      </c>
      <c r="O26" s="79" t="s">
        <v>294</v>
      </c>
      <c r="P26" s="79" t="s">
        <v>131</v>
      </c>
      <c r="Q26" s="80" t="s">
        <v>282</v>
      </c>
      <c r="R26" s="80" t="s">
        <v>283</v>
      </c>
      <c r="S26" s="43"/>
    </row>
    <row r="27" spans="1:19" s="68" customFormat="1" ht="12.75" customHeight="1">
      <c r="A27" s="177">
        <v>1</v>
      </c>
      <c r="B27" s="177">
        <v>2</v>
      </c>
      <c r="C27" s="177">
        <v>3</v>
      </c>
      <c r="D27" s="177">
        <v>4</v>
      </c>
      <c r="E27" s="177">
        <v>5</v>
      </c>
      <c r="F27" s="177">
        <v>6</v>
      </c>
      <c r="G27" s="177">
        <v>7</v>
      </c>
      <c r="H27" s="177">
        <v>8</v>
      </c>
      <c r="I27" s="177">
        <v>9</v>
      </c>
      <c r="J27" s="177">
        <v>10</v>
      </c>
      <c r="K27" s="177">
        <v>11</v>
      </c>
      <c r="L27" s="177">
        <v>12</v>
      </c>
      <c r="M27" s="177">
        <v>13</v>
      </c>
      <c r="N27" s="177">
        <v>14</v>
      </c>
      <c r="O27" s="177">
        <v>15</v>
      </c>
      <c r="P27" s="177">
        <v>16</v>
      </c>
      <c r="Q27" s="177">
        <v>17</v>
      </c>
      <c r="R27" s="177">
        <v>18</v>
      </c>
      <c r="S27" s="43"/>
    </row>
    <row r="28" spans="1:19" s="37" customFormat="1" ht="12.75" customHeight="1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43"/>
    </row>
    <row r="29" spans="1:19" s="37" customFormat="1" ht="18.75">
      <c r="A29" s="150">
        <v>1</v>
      </c>
      <c r="B29" s="150"/>
      <c r="C29" s="196"/>
      <c r="D29" s="196"/>
      <c r="E29" s="196">
        <f t="shared" ref="E29:E34" si="0">D29-C29</f>
        <v>0</v>
      </c>
      <c r="F29" s="196" t="e">
        <f t="shared" ref="F29:F34" si="1">D29/C29*100</f>
        <v>#DIV/0!</v>
      </c>
      <c r="G29" s="196"/>
      <c r="H29" s="196"/>
      <c r="I29" s="196">
        <f t="shared" ref="I29:I34" si="2">H29-G29</f>
        <v>0</v>
      </c>
      <c r="J29" s="196" t="e">
        <f t="shared" ref="J29:J34" si="3">H29/G29*100</f>
        <v>#DIV/0!</v>
      </c>
      <c r="K29" s="196"/>
      <c r="L29" s="196"/>
      <c r="M29" s="196">
        <f t="shared" ref="M29:M34" si="4">L29-K29</f>
        <v>0</v>
      </c>
      <c r="N29" s="196" t="e">
        <f t="shared" ref="N29:N34" si="5">L29/K29*100</f>
        <v>#DIV/0!</v>
      </c>
      <c r="O29" s="196">
        <f t="shared" ref="O29:P33" si="6">C29+G29+K29</f>
        <v>0</v>
      </c>
      <c r="P29" s="196">
        <f t="shared" si="6"/>
        <v>0</v>
      </c>
      <c r="Q29" s="196">
        <f t="shared" ref="Q29:Q34" si="7">P29-O29</f>
        <v>0</v>
      </c>
      <c r="R29" s="196" t="e">
        <f t="shared" ref="R29:R34" si="8">P29/O29*100</f>
        <v>#DIV/0!</v>
      </c>
      <c r="S29" s="43"/>
    </row>
    <row r="30" spans="1:19" s="37" customFormat="1" ht="18.75">
      <c r="A30" s="150"/>
      <c r="B30" s="150"/>
      <c r="C30" s="196"/>
      <c r="D30" s="196"/>
      <c r="E30" s="196">
        <f t="shared" si="0"/>
        <v>0</v>
      </c>
      <c r="F30" s="196" t="e">
        <f t="shared" si="1"/>
        <v>#DIV/0!</v>
      </c>
      <c r="G30" s="196"/>
      <c r="H30" s="196"/>
      <c r="I30" s="196">
        <f t="shared" si="2"/>
        <v>0</v>
      </c>
      <c r="J30" s="196" t="e">
        <f t="shared" si="3"/>
        <v>#DIV/0!</v>
      </c>
      <c r="K30" s="196"/>
      <c r="L30" s="196"/>
      <c r="M30" s="196">
        <f t="shared" si="4"/>
        <v>0</v>
      </c>
      <c r="N30" s="196" t="e">
        <f t="shared" si="5"/>
        <v>#DIV/0!</v>
      </c>
      <c r="O30" s="196">
        <f t="shared" si="6"/>
        <v>0</v>
      </c>
      <c r="P30" s="196">
        <f t="shared" si="6"/>
        <v>0</v>
      </c>
      <c r="Q30" s="196">
        <f t="shared" si="7"/>
        <v>0</v>
      </c>
      <c r="R30" s="196" t="e">
        <f t="shared" si="8"/>
        <v>#DIV/0!</v>
      </c>
      <c r="S30" s="43"/>
    </row>
    <row r="31" spans="1:19" s="37" customFormat="1" ht="18.75">
      <c r="A31" s="150"/>
      <c r="B31" s="150"/>
      <c r="C31" s="196"/>
      <c r="D31" s="196"/>
      <c r="E31" s="196">
        <f t="shared" si="0"/>
        <v>0</v>
      </c>
      <c r="F31" s="196" t="e">
        <f t="shared" si="1"/>
        <v>#DIV/0!</v>
      </c>
      <c r="G31" s="196"/>
      <c r="H31" s="196"/>
      <c r="I31" s="196">
        <f t="shared" si="2"/>
        <v>0</v>
      </c>
      <c r="J31" s="196" t="e">
        <f t="shared" si="3"/>
        <v>#DIV/0!</v>
      </c>
      <c r="K31" s="196"/>
      <c r="L31" s="196"/>
      <c r="M31" s="196">
        <f t="shared" si="4"/>
        <v>0</v>
      </c>
      <c r="N31" s="196" t="e">
        <f t="shared" si="5"/>
        <v>#DIV/0!</v>
      </c>
      <c r="O31" s="196">
        <f t="shared" si="6"/>
        <v>0</v>
      </c>
      <c r="P31" s="196">
        <f t="shared" si="6"/>
        <v>0</v>
      </c>
      <c r="Q31" s="196">
        <f t="shared" si="7"/>
        <v>0</v>
      </c>
      <c r="R31" s="196" t="e">
        <f t="shared" si="8"/>
        <v>#DIV/0!</v>
      </c>
      <c r="S31" s="43"/>
    </row>
    <row r="32" spans="1:19" s="37" customFormat="1" ht="18.75">
      <c r="A32" s="150"/>
      <c r="B32" s="150"/>
      <c r="C32" s="196"/>
      <c r="D32" s="196"/>
      <c r="E32" s="196">
        <f t="shared" si="0"/>
        <v>0</v>
      </c>
      <c r="F32" s="196" t="e">
        <f t="shared" si="1"/>
        <v>#DIV/0!</v>
      </c>
      <c r="G32" s="196"/>
      <c r="H32" s="196"/>
      <c r="I32" s="196">
        <f t="shared" si="2"/>
        <v>0</v>
      </c>
      <c r="J32" s="196" t="e">
        <f t="shared" si="3"/>
        <v>#DIV/0!</v>
      </c>
      <c r="K32" s="196"/>
      <c r="L32" s="196"/>
      <c r="M32" s="196">
        <f t="shared" si="4"/>
        <v>0</v>
      </c>
      <c r="N32" s="196" t="e">
        <f t="shared" si="5"/>
        <v>#DIV/0!</v>
      </c>
      <c r="O32" s="196">
        <f t="shared" si="6"/>
        <v>0</v>
      </c>
      <c r="P32" s="196">
        <f t="shared" si="6"/>
        <v>0</v>
      </c>
      <c r="Q32" s="196">
        <f t="shared" si="7"/>
        <v>0</v>
      </c>
      <c r="R32" s="196" t="e">
        <f t="shared" si="8"/>
        <v>#DIV/0!</v>
      </c>
      <c r="S32" s="43"/>
    </row>
    <row r="33" spans="1:19" s="37" customFormat="1" ht="18.75">
      <c r="A33" s="150"/>
      <c r="B33" s="150"/>
      <c r="C33" s="196"/>
      <c r="D33" s="196"/>
      <c r="E33" s="196">
        <f t="shared" si="0"/>
        <v>0</v>
      </c>
      <c r="F33" s="196" t="e">
        <f t="shared" si="1"/>
        <v>#DIV/0!</v>
      </c>
      <c r="G33" s="196"/>
      <c r="H33" s="196"/>
      <c r="I33" s="196">
        <f t="shared" si="2"/>
        <v>0</v>
      </c>
      <c r="J33" s="196" t="e">
        <f t="shared" si="3"/>
        <v>#DIV/0!</v>
      </c>
      <c r="K33" s="196"/>
      <c r="L33" s="196"/>
      <c r="M33" s="196">
        <f t="shared" si="4"/>
        <v>0</v>
      </c>
      <c r="N33" s="196" t="e">
        <f t="shared" si="5"/>
        <v>#DIV/0!</v>
      </c>
      <c r="O33" s="196">
        <f t="shared" si="6"/>
        <v>0</v>
      </c>
      <c r="P33" s="196">
        <f t="shared" si="6"/>
        <v>0</v>
      </c>
      <c r="Q33" s="196">
        <f t="shared" si="7"/>
        <v>0</v>
      </c>
      <c r="R33" s="196" t="e">
        <f t="shared" si="8"/>
        <v>#DIV/0!</v>
      </c>
      <c r="S33" s="43"/>
    </row>
    <row r="34" spans="1:19" s="37" customFormat="1" ht="17.25" customHeight="1">
      <c r="A34" s="307" t="s">
        <v>250</v>
      </c>
      <c r="B34" s="307"/>
      <c r="C34" s="196">
        <f>SUM(C28:C33)</f>
        <v>0</v>
      </c>
      <c r="D34" s="196">
        <f>SUM(D28:D33)</f>
        <v>0</v>
      </c>
      <c r="E34" s="196">
        <f t="shared" si="0"/>
        <v>0</v>
      </c>
      <c r="F34" s="196" t="e">
        <f t="shared" si="1"/>
        <v>#DIV/0!</v>
      </c>
      <c r="G34" s="196">
        <f>SUM(G28:G33)</f>
        <v>0</v>
      </c>
      <c r="H34" s="196">
        <f>SUM(H28:H33)</f>
        <v>0</v>
      </c>
      <c r="I34" s="196">
        <f t="shared" si="2"/>
        <v>0</v>
      </c>
      <c r="J34" s="196" t="e">
        <f t="shared" si="3"/>
        <v>#DIV/0!</v>
      </c>
      <c r="K34" s="196">
        <f>SUM(K28:K33)</f>
        <v>0</v>
      </c>
      <c r="L34" s="196">
        <f>SUM(L28:L33)</f>
        <v>0</v>
      </c>
      <c r="M34" s="196">
        <f t="shared" si="4"/>
        <v>0</v>
      </c>
      <c r="N34" s="196" t="e">
        <f t="shared" si="5"/>
        <v>#DIV/0!</v>
      </c>
      <c r="O34" s="196">
        <f>SUM(O28:O33)</f>
        <v>0</v>
      </c>
      <c r="P34" s="196">
        <f>SUM(P28:P33)</f>
        <v>0</v>
      </c>
      <c r="Q34" s="196">
        <f t="shared" si="7"/>
        <v>0</v>
      </c>
      <c r="R34" s="196" t="e">
        <f t="shared" si="8"/>
        <v>#DIV/0!</v>
      </c>
      <c r="S34" s="43"/>
    </row>
    <row r="35" spans="1:19" s="41" customFormat="1" ht="17.25" customHeight="1">
      <c r="A35" s="306" t="s">
        <v>217</v>
      </c>
      <c r="B35" s="306"/>
      <c r="C35" s="208" t="e">
        <f>C34/O34*100</f>
        <v>#DIV/0!</v>
      </c>
      <c r="D35" s="208" t="e">
        <f>D34/P34*100</f>
        <v>#DIV/0!</v>
      </c>
      <c r="E35" s="208"/>
      <c r="F35" s="208"/>
      <c r="G35" s="208" t="e">
        <f>G34/O34*100</f>
        <v>#DIV/0!</v>
      </c>
      <c r="H35" s="208" t="e">
        <f>H34/P34*100</f>
        <v>#DIV/0!</v>
      </c>
      <c r="I35" s="208"/>
      <c r="J35" s="208"/>
      <c r="K35" s="208" t="e">
        <f>K34/O34*100</f>
        <v>#DIV/0!</v>
      </c>
      <c r="L35" s="208" t="e">
        <f>L34/P34*100</f>
        <v>#DIV/0!</v>
      </c>
      <c r="M35" s="208"/>
      <c r="N35" s="208"/>
      <c r="O35" s="208" t="e">
        <f>C35+G35+K35</f>
        <v>#DIV/0!</v>
      </c>
      <c r="P35" s="208" t="e">
        <f>D35+H35+L35</f>
        <v>#DIV/0!</v>
      </c>
      <c r="Q35" s="208"/>
      <c r="R35" s="208"/>
    </row>
    <row r="36" spans="1:19" s="37" customFormat="1" ht="17.25" customHeight="1">
      <c r="A36" s="178"/>
      <c r="B36" s="178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43"/>
      <c r="P36" s="43"/>
      <c r="Q36" s="43"/>
      <c r="R36" s="43"/>
      <c r="S36" s="43"/>
    </row>
    <row r="37" spans="1:19" s="37" customFormat="1" ht="17.25" customHeight="1">
      <c r="A37" s="178"/>
      <c r="B37" s="178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43"/>
      <c r="P37" s="43"/>
      <c r="Q37" s="43"/>
      <c r="R37" s="43"/>
      <c r="S37" s="43"/>
    </row>
    <row r="38" spans="1:19" ht="18.75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</row>
    <row r="39" spans="1:19" s="37" customFormat="1" ht="18" customHeight="1">
      <c r="A39" s="46"/>
      <c r="B39" s="297" t="s">
        <v>295</v>
      </c>
      <c r="C39" s="297"/>
      <c r="D39" s="297"/>
      <c r="E39" s="297"/>
      <c r="F39" s="297"/>
      <c r="G39" s="297"/>
      <c r="H39" s="46"/>
      <c r="I39" s="46"/>
      <c r="J39" s="46"/>
      <c r="K39" s="46"/>
      <c r="L39" s="46"/>
      <c r="M39" s="46"/>
      <c r="N39" s="43"/>
      <c r="O39" s="43"/>
      <c r="P39" s="43"/>
      <c r="Q39" s="43"/>
      <c r="R39" s="43"/>
      <c r="S39" s="43"/>
    </row>
    <row r="40" spans="1:19" s="37" customFormat="1" ht="18.75">
      <c r="A40" s="43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3"/>
      <c r="P40" s="43"/>
      <c r="Q40" s="43"/>
      <c r="R40" s="43"/>
      <c r="S40" s="43"/>
    </row>
    <row r="41" spans="1:19" ht="55.5" customHeight="1">
      <c r="A41" s="305" t="s">
        <v>312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105"/>
    </row>
    <row r="42" spans="1:19" ht="18.75">
      <c r="A42" s="105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05"/>
      <c r="P42" s="105"/>
      <c r="Q42" s="105"/>
      <c r="R42" s="105"/>
      <c r="S42" s="105"/>
    </row>
    <row r="43" spans="1:19" ht="18.75">
      <c r="A43" s="105"/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05"/>
      <c r="P43" s="105"/>
      <c r="Q43" s="105"/>
      <c r="R43" s="105"/>
      <c r="S43" s="105"/>
    </row>
    <row r="44" spans="1:19" ht="18.75">
      <c r="A44" s="105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05"/>
      <c r="P44" s="105"/>
      <c r="Q44" s="105"/>
      <c r="R44" s="105"/>
      <c r="S44" s="105"/>
    </row>
    <row r="45" spans="1:19" ht="18.75">
      <c r="A45" s="105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05"/>
      <c r="P45" s="105"/>
      <c r="Q45" s="105"/>
      <c r="R45" s="105"/>
      <c r="S45" s="105"/>
    </row>
    <row r="46" spans="1:19" ht="18.75">
      <c r="A46" s="105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05"/>
      <c r="P46" s="105"/>
      <c r="Q46" s="105"/>
      <c r="R46" s="105"/>
      <c r="S46" s="105"/>
    </row>
    <row r="47" spans="1:19" ht="18.75">
      <c r="A47" s="105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05"/>
      <c r="P47" s="105"/>
      <c r="Q47" s="105"/>
      <c r="R47" s="105"/>
      <c r="S47" s="105"/>
    </row>
    <row r="48" spans="1:19" ht="18.75">
      <c r="A48" s="105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05"/>
      <c r="P48" s="105"/>
      <c r="Q48" s="105"/>
      <c r="R48" s="105"/>
      <c r="S48" s="105"/>
    </row>
    <row r="49" spans="1:19" s="44" customFormat="1" ht="12" customHeight="1">
      <c r="A49" s="105"/>
      <c r="B49" s="49" t="s">
        <v>342</v>
      </c>
      <c r="C49" s="43"/>
      <c r="D49" s="105"/>
      <c r="E49" s="105"/>
      <c r="F49" s="105"/>
      <c r="G49" s="105"/>
      <c r="H49" s="105"/>
      <c r="I49" s="124"/>
      <c r="J49" s="124"/>
      <c r="K49" s="105"/>
      <c r="L49" s="105"/>
      <c r="M49" s="105"/>
      <c r="N49" s="105"/>
      <c r="O49" s="50"/>
      <c r="P49" s="50"/>
      <c r="Q49" s="50"/>
      <c r="R49" s="105"/>
      <c r="S49" s="105"/>
    </row>
    <row r="50" spans="1:19" s="64" customFormat="1" ht="6.75" customHeight="1">
      <c r="A50" s="104"/>
      <c r="B50" s="53" t="s">
        <v>343</v>
      </c>
      <c r="C50" s="53"/>
      <c r="D50" s="104"/>
      <c r="E50" s="104"/>
      <c r="F50" s="104"/>
      <c r="G50" s="104"/>
      <c r="H50" s="104"/>
      <c r="I50" s="54" t="s">
        <v>344</v>
      </c>
      <c r="J50" s="54"/>
      <c r="K50" s="104"/>
      <c r="L50" s="104"/>
      <c r="M50" s="104"/>
      <c r="N50" s="104"/>
      <c r="O50" s="61" t="s">
        <v>347</v>
      </c>
      <c r="P50" s="104"/>
      <c r="Q50" s="104"/>
      <c r="R50" s="104"/>
      <c r="S50" s="104"/>
    </row>
    <row r="51" spans="1:19" s="44" customFormat="1" ht="13.5" customHeight="1">
      <c r="A51" s="105"/>
      <c r="B51" s="59" t="s">
        <v>345</v>
      </c>
      <c r="C51" s="105"/>
      <c r="D51" s="105"/>
      <c r="E51" s="105"/>
      <c r="F51" s="105"/>
      <c r="G51" s="105"/>
      <c r="H51" s="105"/>
      <c r="I51" s="60" t="s">
        <v>212</v>
      </c>
      <c r="J51" s="43"/>
      <c r="K51" s="105"/>
      <c r="L51" s="105"/>
      <c r="M51" s="105"/>
      <c r="N51" s="105"/>
      <c r="O51" s="62" t="s">
        <v>346</v>
      </c>
      <c r="P51" s="105"/>
      <c r="Q51" s="105"/>
      <c r="R51" s="105"/>
      <c r="S51" s="105"/>
    </row>
    <row r="52" spans="1:19" ht="18.75">
      <c r="A52" s="105"/>
      <c r="B52" s="181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</row>
    <row r="53" spans="1:19" ht="18.7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</row>
    <row r="55" spans="1:19" ht="13.5">
      <c r="B55" s="34"/>
    </row>
    <row r="56" spans="1:19" ht="13.5">
      <c r="B56" s="34"/>
    </row>
    <row r="57" spans="1:19" ht="13.5">
      <c r="B57" s="34"/>
    </row>
    <row r="58" spans="1:19" ht="13.5">
      <c r="B58" s="34"/>
    </row>
    <row r="59" spans="1:19" ht="13.5">
      <c r="B59" s="34"/>
    </row>
    <row r="60" spans="1:19" ht="13.5">
      <c r="B60" s="34"/>
    </row>
    <row r="61" spans="1:19" ht="13.5">
      <c r="B61" s="34"/>
    </row>
  </sheetData>
  <mergeCells count="37">
    <mergeCell ref="A6:A7"/>
    <mergeCell ref="E6:E7"/>
    <mergeCell ref="F12:K12"/>
    <mergeCell ref="F13:K13"/>
    <mergeCell ref="A41:R41"/>
    <mergeCell ref="L8:M8"/>
    <mergeCell ref="L9:M9"/>
    <mergeCell ref="L10:M10"/>
    <mergeCell ref="F8:K8"/>
    <mergeCell ref="F9:K9"/>
    <mergeCell ref="F10:K10"/>
    <mergeCell ref="A35:B35"/>
    <mergeCell ref="A34:B34"/>
    <mergeCell ref="F11:K11"/>
    <mergeCell ref="B10:D10"/>
    <mergeCell ref="B12:D12"/>
    <mergeCell ref="A25:A26"/>
    <mergeCell ref="L13:M13"/>
    <mergeCell ref="L11:M11"/>
    <mergeCell ref="G25:J25"/>
    <mergeCell ref="L12:M12"/>
    <mergeCell ref="B39:G39"/>
    <mergeCell ref="P1:R1"/>
    <mergeCell ref="L1:N1"/>
    <mergeCell ref="L6:M7"/>
    <mergeCell ref="B11:D11"/>
    <mergeCell ref="B9:D9"/>
    <mergeCell ref="O25:R25"/>
    <mergeCell ref="K25:N25"/>
    <mergeCell ref="B6:D7"/>
    <mergeCell ref="B8:D8"/>
    <mergeCell ref="C25:F25"/>
    <mergeCell ref="N6:R6"/>
    <mergeCell ref="B25:B26"/>
    <mergeCell ref="P2:R2"/>
    <mergeCell ref="F6:K7"/>
    <mergeCell ref="A13:D13"/>
  </mergeCells>
  <phoneticPr fontId="7" type="noConversion"/>
  <pageMargins left="0.39370078740157483" right="0" top="0.78740157480314965" bottom="0.78740157480314965" header="0.51181102362204722" footer="0.51181102362204722"/>
  <pageSetup paperSize="9" scale="45" orientation="portrait" verticalDpi="0" r:id="rId1"/>
  <headerFooter alignWithMargins="0"/>
  <ignoredErrors>
    <ignoredError sqref="N13:R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4</vt:i4>
      </vt:variant>
    </vt:vector>
  </HeadingPairs>
  <TitlesOfParts>
    <vt:vector size="11" baseType="lpstr">
      <vt:lpstr>фінплан</vt:lpstr>
      <vt:lpstr>таблиця 1</vt:lpstr>
      <vt:lpstr>таблиця 2</vt:lpstr>
      <vt:lpstr>таблиця 3</vt:lpstr>
      <vt:lpstr>Таблиця 4</vt:lpstr>
      <vt:lpstr>Таблиця 5</vt:lpstr>
      <vt:lpstr>Таблиця 5.1</vt:lpstr>
      <vt:lpstr>'Таблиця 4'!Заголовки_для_друку</vt:lpstr>
      <vt:lpstr>'Таблиця 5'!Заголовки_для_друку</vt:lpstr>
      <vt:lpstr>'Таблиця 5'!Область_друку</vt:lpstr>
      <vt:lpstr>фінплан!Область_друку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2024-02-12T13:40:52Z</cp:lastPrinted>
  <dcterms:created xsi:type="dcterms:W3CDTF">2003-03-13T16:00:22Z</dcterms:created>
  <dcterms:modified xsi:type="dcterms:W3CDTF">2024-02-12T13:42:06Z</dcterms:modified>
</cp:coreProperties>
</file>