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7 - ВИКОНКОМ квітень виконання\"/>
    </mc:Choice>
  </mc:AlternateContent>
  <bookViews>
    <workbookView xWindow="0" yWindow="0" windowWidth="16170" windowHeight="8265"/>
  </bookViews>
  <sheets>
    <sheet name="analiz_vd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analiz_vd0!$3:$4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2" l="1"/>
  <c r="K78" i="2"/>
  <c r="L78" i="2"/>
  <c r="F76" i="2"/>
  <c r="J66" i="2"/>
  <c r="K66" i="2"/>
  <c r="L66" i="2" s="1"/>
  <c r="H52" i="2"/>
  <c r="G52" i="2"/>
  <c r="E52" i="2"/>
  <c r="D52" i="2"/>
  <c r="H81" i="2"/>
  <c r="G81" i="2"/>
  <c r="J57" i="2"/>
  <c r="K57" i="2"/>
  <c r="L57" i="2"/>
  <c r="I57" i="2"/>
  <c r="H6" i="2"/>
  <c r="G6" i="2"/>
  <c r="F78" i="2"/>
  <c r="F69" i="2"/>
  <c r="F66" i="2"/>
  <c r="H92" i="2" l="1"/>
  <c r="G92" i="2"/>
  <c r="I92" i="2" s="1"/>
  <c r="E92" i="2"/>
  <c r="K92" i="2" s="1"/>
  <c r="D92" i="2"/>
  <c r="J92" i="2" s="1"/>
  <c r="H84" i="2"/>
  <c r="G84" i="2"/>
  <c r="E84" i="2"/>
  <c r="K84" i="2" s="1"/>
  <c r="D84" i="2"/>
  <c r="J84" i="2" s="1"/>
  <c r="H70" i="2"/>
  <c r="G70" i="2"/>
  <c r="E70" i="2"/>
  <c r="D70" i="2"/>
  <c r="J70" i="2" s="1"/>
  <c r="H64" i="2"/>
  <c r="G64" i="2"/>
  <c r="E64" i="2"/>
  <c r="K64" i="2" s="1"/>
  <c r="D64" i="2"/>
  <c r="F64" i="2" s="1"/>
  <c r="H58" i="2"/>
  <c r="G58" i="2"/>
  <c r="E58" i="2"/>
  <c r="D58" i="2"/>
  <c r="F58" i="2" s="1"/>
  <c r="K52" i="2"/>
  <c r="F52" i="2"/>
  <c r="H35" i="2"/>
  <c r="G35" i="2"/>
  <c r="E35" i="2"/>
  <c r="D35" i="2"/>
  <c r="H29" i="2"/>
  <c r="G29" i="2"/>
  <c r="E29" i="2"/>
  <c r="D29" i="2"/>
  <c r="H8" i="2"/>
  <c r="G8" i="2"/>
  <c r="E8" i="2"/>
  <c r="K8" i="2" s="1"/>
  <c r="D8" i="2"/>
  <c r="H5" i="2"/>
  <c r="H95" i="2" s="1"/>
  <c r="G5" i="2"/>
  <c r="E5" i="2"/>
  <c r="K5" i="2" s="1"/>
  <c r="D5" i="2"/>
  <c r="D95" i="2" s="1"/>
  <c r="J6" i="2"/>
  <c r="K6" i="2"/>
  <c r="J7" i="2"/>
  <c r="K7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L21" i="2" s="1"/>
  <c r="J22" i="2"/>
  <c r="K22" i="2"/>
  <c r="L22" i="2" s="1"/>
  <c r="J23" i="2"/>
  <c r="K23" i="2"/>
  <c r="L23" i="2" s="1"/>
  <c r="J24" i="2"/>
  <c r="K24" i="2"/>
  <c r="L24" i="2" s="1"/>
  <c r="J25" i="2"/>
  <c r="K25" i="2"/>
  <c r="L25" i="2" s="1"/>
  <c r="J26" i="2"/>
  <c r="K26" i="2"/>
  <c r="L26" i="2" s="1"/>
  <c r="J27" i="2"/>
  <c r="K27" i="2"/>
  <c r="L27" i="2" s="1"/>
  <c r="J28" i="2"/>
  <c r="K28" i="2"/>
  <c r="L28" i="2" s="1"/>
  <c r="J30" i="2"/>
  <c r="K30" i="2"/>
  <c r="J31" i="2"/>
  <c r="K31" i="2"/>
  <c r="J32" i="2"/>
  <c r="K32" i="2"/>
  <c r="J33" i="2"/>
  <c r="K33" i="2"/>
  <c r="J34" i="2"/>
  <c r="K34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3" i="2"/>
  <c r="K53" i="2"/>
  <c r="J54" i="2"/>
  <c r="K54" i="2"/>
  <c r="J55" i="2"/>
  <c r="K55" i="2"/>
  <c r="J56" i="2"/>
  <c r="K56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J65" i="2"/>
  <c r="K65" i="2"/>
  <c r="J67" i="2"/>
  <c r="K67" i="2"/>
  <c r="J68" i="2"/>
  <c r="K68" i="2"/>
  <c r="J69" i="2"/>
  <c r="K69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9" i="2"/>
  <c r="K79" i="2"/>
  <c r="J80" i="2"/>
  <c r="K80" i="2"/>
  <c r="J81" i="2"/>
  <c r="K81" i="2"/>
  <c r="J82" i="2"/>
  <c r="K82" i="2"/>
  <c r="J83" i="2"/>
  <c r="K83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3" i="2"/>
  <c r="K93" i="2"/>
  <c r="J94" i="2"/>
  <c r="K94" i="2"/>
  <c r="I6" i="2"/>
  <c r="I9" i="2"/>
  <c r="I10" i="2"/>
  <c r="I12" i="2"/>
  <c r="I13" i="2"/>
  <c r="I14" i="2"/>
  <c r="I19" i="2"/>
  <c r="I20" i="2"/>
  <c r="I22" i="2"/>
  <c r="I23" i="2"/>
  <c r="I24" i="2"/>
  <c r="I25" i="2"/>
  <c r="I26" i="2"/>
  <c r="I34" i="2"/>
  <c r="I39" i="2"/>
  <c r="I48" i="2"/>
  <c r="I49" i="2"/>
  <c r="I50" i="2"/>
  <c r="I53" i="2"/>
  <c r="I54" i="2"/>
  <c r="I55" i="2"/>
  <c r="I60" i="2"/>
  <c r="I61" i="2"/>
  <c r="I63" i="2"/>
  <c r="I64" i="2"/>
  <c r="I72" i="2"/>
  <c r="I73" i="2"/>
  <c r="I74" i="2"/>
  <c r="I80" i="2"/>
  <c r="I81" i="2"/>
  <c r="I88" i="2"/>
  <c r="F6" i="2"/>
  <c r="F7" i="2"/>
  <c r="F9" i="2"/>
  <c r="F10" i="2"/>
  <c r="F11" i="2"/>
  <c r="F12" i="2"/>
  <c r="F13" i="2"/>
  <c r="F14" i="2"/>
  <c r="F15" i="2"/>
  <c r="F16" i="2"/>
  <c r="F17" i="2"/>
  <c r="F18" i="2"/>
  <c r="F21" i="2"/>
  <c r="F27" i="2"/>
  <c r="F28" i="2"/>
  <c r="F29" i="2"/>
  <c r="F30" i="2"/>
  <c r="F31" i="2"/>
  <c r="F32" i="2"/>
  <c r="F36" i="2"/>
  <c r="F37" i="2"/>
  <c r="F38" i="2"/>
  <c r="F39" i="2"/>
  <c r="F40" i="2"/>
  <c r="F41" i="2"/>
  <c r="F42" i="2"/>
  <c r="F43" i="2"/>
  <c r="F44" i="2"/>
  <c r="F45" i="2"/>
  <c r="F46" i="2"/>
  <c r="F47" i="2"/>
  <c r="F49" i="2"/>
  <c r="F50" i="2"/>
  <c r="F51" i="2"/>
  <c r="F53" i="2"/>
  <c r="F54" i="2"/>
  <c r="F55" i="2"/>
  <c r="F56" i="2"/>
  <c r="F59" i="2"/>
  <c r="F60" i="2"/>
  <c r="F61" i="2"/>
  <c r="F62" i="2"/>
  <c r="F65" i="2"/>
  <c r="F67" i="2"/>
  <c r="F68" i="2"/>
  <c r="F70" i="2"/>
  <c r="F71" i="2"/>
  <c r="F75" i="2"/>
  <c r="F77" i="2"/>
  <c r="F79" i="2"/>
  <c r="F82" i="2"/>
  <c r="F83" i="2"/>
  <c r="F85" i="2"/>
  <c r="F86" i="2"/>
  <c r="F87" i="2"/>
  <c r="F89" i="2"/>
  <c r="F90" i="2"/>
  <c r="F91" i="2"/>
  <c r="F93" i="2"/>
  <c r="F94" i="2"/>
  <c r="I70" i="2" l="1"/>
  <c r="I58" i="2"/>
  <c r="F92" i="2"/>
  <c r="F84" i="2"/>
  <c r="J29" i="2"/>
  <c r="F8" i="2"/>
  <c r="L94" i="2"/>
  <c r="L93" i="2"/>
  <c r="L83" i="2"/>
  <c r="L82" i="2"/>
  <c r="L81" i="2"/>
  <c r="L80" i="2"/>
  <c r="L79" i="2"/>
  <c r="L77" i="2"/>
  <c r="L76" i="2"/>
  <c r="L75" i="2"/>
  <c r="L74" i="2"/>
  <c r="L73" i="2"/>
  <c r="L72" i="2"/>
  <c r="L71" i="2"/>
  <c r="L63" i="2"/>
  <c r="L62" i="2"/>
  <c r="L61" i="2"/>
  <c r="L59" i="2"/>
  <c r="L56" i="2"/>
  <c r="L55" i="2"/>
  <c r="L53" i="2"/>
  <c r="L51" i="2"/>
  <c r="L48" i="2"/>
  <c r="L47" i="2"/>
  <c r="L46" i="2"/>
  <c r="L45" i="2"/>
  <c r="L44" i="2"/>
  <c r="L43" i="2"/>
  <c r="L42" i="2"/>
  <c r="L41" i="2"/>
  <c r="L38" i="2"/>
  <c r="L37" i="2"/>
  <c r="L36" i="2"/>
  <c r="I29" i="2"/>
  <c r="L20" i="2"/>
  <c r="L19" i="2"/>
  <c r="L18" i="2"/>
  <c r="L17" i="2"/>
  <c r="L16" i="2"/>
  <c r="L14" i="2"/>
  <c r="L10" i="2"/>
  <c r="L9" i="2"/>
  <c r="L7" i="2"/>
  <c r="L15" i="2"/>
  <c r="L11" i="2"/>
  <c r="L91" i="2"/>
  <c r="L90" i="2"/>
  <c r="L89" i="2"/>
  <c r="L88" i="2"/>
  <c r="L87" i="2"/>
  <c r="L86" i="2"/>
  <c r="L85" i="2"/>
  <c r="L69" i="2"/>
  <c r="L68" i="2"/>
  <c r="L67" i="2"/>
  <c r="L65" i="2"/>
  <c r="L60" i="2"/>
  <c r="L54" i="2"/>
  <c r="L50" i="2"/>
  <c r="L49" i="2"/>
  <c r="L40" i="2"/>
  <c r="L39" i="2"/>
  <c r="L34" i="2"/>
  <c r="L33" i="2"/>
  <c r="L32" i="2"/>
  <c r="L31" i="2"/>
  <c r="L30" i="2"/>
  <c r="L13" i="2"/>
  <c r="L12" i="2"/>
  <c r="I84" i="2"/>
  <c r="L6" i="2"/>
  <c r="K29" i="2"/>
  <c r="L29" i="2" s="1"/>
  <c r="K70" i="2"/>
  <c r="E95" i="2"/>
  <c r="K95" i="2" s="1"/>
  <c r="J5" i="2"/>
  <c r="L5" i="2" s="1"/>
  <c r="J35" i="2"/>
  <c r="L35" i="2" s="1"/>
  <c r="J52" i="2"/>
  <c r="L52" i="2" s="1"/>
  <c r="G95" i="2"/>
  <c r="J95" i="2" s="1"/>
  <c r="I5" i="2"/>
  <c r="I52" i="2"/>
  <c r="I8" i="2"/>
  <c r="J8" i="2"/>
  <c r="L8" i="2" s="1"/>
  <c r="L92" i="2"/>
  <c r="L84" i="2"/>
  <c r="L70" i="2"/>
  <c r="L64" i="2"/>
  <c r="L58" i="2"/>
  <c r="I35" i="2"/>
  <c r="F35" i="2"/>
  <c r="F5" i="2"/>
  <c r="F95" i="2" l="1"/>
  <c r="L95" i="2"/>
  <c r="I95" i="2"/>
</calcChain>
</file>

<file path=xl/sharedStrings.xml><?xml version="1.0" encoding="utf-8"?>
<sst xmlns="http://schemas.openxmlformats.org/spreadsheetml/2006/main" count="196" uniqueCount="190">
  <si>
    <t>Код</t>
  </si>
  <si>
    <t>Показник</t>
  </si>
  <si>
    <t>План на рік з урахуванням змін</t>
  </si>
  <si>
    <t>Загальний фонд</t>
  </si>
  <si>
    <t>0100</t>
  </si>
  <si>
    <t>Державне управління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</si>
  <si>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</si>
  <si>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</si>
  <si>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</si>
  <si>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</si>
  <si>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</si>
  <si>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</si>
  <si>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</si>
  <si>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</si>
  <si>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</si>
  <si>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</si>
  <si>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</si>
  <si>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</si>
  <si>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</si>
  <si>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</si>
  <si>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</si>
  <si>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</si>
  <si>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</si>
  <si>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</si>
  <si>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</si>
  <si>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</si>
  <si>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</si>
  <si>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</si>
  <si>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</si>
  <si>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</si>
  <si>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</si>
  <si>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</si>
  <si>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</si>
  <si>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</si>
  <si>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</si>
  <si>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</si>
  <si>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</si>
  <si>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</si>
  <si>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</si>
  <si>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</si>
  <si>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</si>
  <si>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</si>
  <si>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2000</t>
  </si>
  <si>
    <t>Охорона здоров`я</t>
  </si>
  <si>
    <t>2010</t>
  </si>
  <si>
    <t>Багатопрофільна стаціонарна медична допомога населенню</t>
  </si>
  <si>
    <t>2100</t>
  </si>
  <si>
    <t>Стоматологічна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</si>
  <si>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</si>
  <si>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</si>
  <si>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3000</t>
  </si>
  <si>
    <t>Соціальний захист та соціальне забезпечення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</si>
  <si>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</si>
  <si>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</si>
  <si>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</si>
  <si>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</si>
  <si>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</si>
  <si>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</si>
  <si>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</si>
  <si>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</si>
  <si>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</si>
  <si>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</si>
  <si>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</si>
  <si>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</si>
  <si>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</si>
  <si>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</si>
  <si>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</si>
  <si>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</si>
  <si>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</si>
  <si>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</si>
  <si>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</si>
  <si>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</si>
  <si>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</si>
  <si>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</si>
  <si>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</si>
  <si>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</si>
  <si>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</si>
  <si>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</si>
  <si>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</si>
  <si>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</si>
  <si>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</si>
  <si>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</si>
  <si>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</si>
  <si>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</si>
  <si>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</si>
  <si>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</si>
  <si>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</si>
  <si>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</si>
  <si>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</si>
  <si>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</si>
  <si>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</si>
  <si>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</si>
  <si>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</si>
  <si>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</si>
  <si>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5011</t>
  </si>
  <si>
    <t>Проведення навчально-тренувальних зборів і змагань з олімпійських видів спорту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</si>
  <si>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</si>
  <si>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</si>
  <si>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5041</t>
  </si>
  <si>
    <t>Розвиток та підтримка доступної спортивної інфраструктури</t>
  </si>
  <si>
    <t>5049</t>
  </si>
  <si>
    <t>Виконання окремих заходів з реалізації соціального проекту `Активні парки - локації здорової України`</t>
  </si>
  <si>
    <t>6000</t>
  </si>
  <si>
    <t>Житлово-комунальне господарство</t>
  </si>
  <si>
    <t>6012</t>
  </si>
  <si>
    <t>Забезпечення діяльності з виробництва, транспортування, постачання теплової енергії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</si>
  <si>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</si>
  <si>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</si>
  <si>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</si>
  <si>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</si>
  <si>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7000</t>
  </si>
  <si>
    <t>Економічна діяльність</t>
  </si>
  <si>
    <t>7130</t>
  </si>
  <si>
    <t>Здійснення заходів із землеустрою</t>
  </si>
  <si>
    <t>7412</t>
  </si>
  <si>
    <t>Регулювання цін на послуги місцевого автотранспорту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</si>
  <si>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</si>
  <si>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</si>
  <si>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</si>
  <si>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</si>
  <si>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</si>
  <si>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</si>
  <si>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</si>
  <si>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</si>
  <si>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8000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</si>
  <si>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</si>
  <si>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</si>
  <si>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</si>
  <si>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8230</t>
  </si>
  <si>
    <t>Інші заходи громадського порядку та безпеки</t>
  </si>
  <si>
    <t>8240</t>
  </si>
  <si>
    <t>Заходи та роботи з територіальної оборони</t>
  </si>
  <si>
    <t>8600</t>
  </si>
  <si>
    <t>Обслуговування місцевого боргу</t>
  </si>
  <si>
    <t>8710</t>
  </si>
  <si>
    <t>Резервний фонд місцевого бюджету</t>
  </si>
  <si>
    <t>8742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</si>
  <si>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</si>
  <si>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>9000</t>
  </si>
  <si>
    <t>Міжбюджетні трансферти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</si>
  <si>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</si>
  <si>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</si>
  <si>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</si>
  <si>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</si>
  <si>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</si>
  <si>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</si>
  <si>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відсоток виконання до річного плану</t>
  </si>
  <si>
    <t>Спеціальний фонд</t>
  </si>
  <si>
    <t>РАЗОМ</t>
  </si>
  <si>
    <t>1241</t>
  </si>
  <si>
    <t>1279</t>
  </si>
  <si>
    <t>1300</t>
  </si>
  <si>
    <t>1403</t>
  </si>
  <si>
    <t>1501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</si>
  <si>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</si>
  <si>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</si>
  <si>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Будівництво освітніх установ та закладів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</si>
  <si>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</si>
  <si>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</si>
  <si>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2161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</si>
  <si>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охорони здоров`я</t>
  </si>
  <si>
    <t>2170</t>
  </si>
  <si>
    <t>Будівництво закладів охорони здоров`я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</si>
  <si>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</si>
  <si>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</t>
  </si>
  <si>
    <t>5070</t>
  </si>
  <si>
    <t>Будівництво споруд, установ та закладів фізичної культури і спорту</t>
  </si>
  <si>
    <t>6090</t>
  </si>
  <si>
    <t>Інша діяльність у сфері житлово-комунального господарства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</si>
  <si>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</si>
  <si>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</si>
  <si>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</si>
  <si>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</si>
  <si>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7367</t>
  </si>
  <si>
    <t>Реалізація проектів у рамках Програми відновлення України ІІІ</t>
  </si>
  <si>
    <t>7441</t>
  </si>
  <si>
    <t>Утримання та розвиток мостів/шляхопроводів</t>
  </si>
  <si>
    <t>7650</t>
  </si>
  <si>
    <t>Проведення експертної грошової оцінки земельної ділянки чи права на неї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</si>
  <si>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</si>
  <si>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</si>
  <si>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</si>
  <si>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</si>
  <si>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Аналіз виконання видатків бюджету Шептицької міської територіальної громади за  І квартал 2026 року</t>
  </si>
  <si>
    <t>6013</t>
  </si>
  <si>
    <t>Забезпечення діяльності водопровідно-каналізаційного господарства</t>
  </si>
  <si>
    <t>7530</t>
  </si>
  <si>
    <t>Інші заходи у сфері зв`язку, телекомунікації та інформатики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</si>
  <si>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</si>
  <si>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виконано за І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</si>
</sst>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8"/>
      <color rgb="FF000000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54">
    <xf numFmtId="0" fontId="0" fillId="0" borderId="0" xfId="0"/>
    <xf numFmtId="0" fontId="2" fillId="0" borderId="0" xfId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/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/>
    </xf>
    <xf numFmtId="0" fontId="2" fillId="0" borderId="1" xfId="1" applyBorder="1"/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4" fontId="2" fillId="0" borderId="1" xfId="1" applyNumberFormat="1" applyBorder="1" applyAlignment="1">
      <alignment vertical="center"/>
    </xf>
    <xf numFmtId="164" fontId="5" fillId="2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/>
    </xf>
    <xf numFmtId="0" fontId="8" fillId="0" borderId="1" xfId="8" applyBorder="1" applyAlignment="1">
      <alignment horizontal="center" vertical="center"/>
    </xf>
    <xf numFmtId="0" fontId="8" fillId="0" borderId="1" xfId="8" applyBorder="1" applyAlignment="1">
      <alignment vertical="center" wrapText="1"/>
    </xf>
    <xf numFmtId="4" fontId="8" fillId="0" borderId="1" xfId="8" applyNumberFormat="1" applyBorder="1" applyAlignment="1">
      <alignment vertical="center"/>
    </xf>
    <xf numFmtId="164" fontId="5" fillId="3" borderId="1" xfId="1" applyNumberFormat="1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" fontId="2" fillId="0" borderId="1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0" fontId="2" fillId="0" borderId="0" xfId="1"/>
    <xf numFmtId="0" fontId="2" fillId="0" borderId="1" xfId="1" applyBorder="1" applyAlignment="1">
      <alignment vertical="center"/>
    </xf>
    <xf numFmtId="4" fontId="2" fillId="0" borderId="1" xfId="1" applyNumberFormat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4" fontId="2" fillId="0" borderId="1" xfId="1" applyNumberFormat="1" applyBorder="1" applyAlignment="1">
      <alignment vertical="center"/>
    </xf>
    <xf numFmtId="0" fontId="2" fillId="0" borderId="0" xfId="1"/>
    <xf numFmtId="0" fontId="2" fillId="0" borderId="1" xfId="1" applyBorder="1" applyAlignment="1">
      <alignment vertical="center"/>
    </xf>
    <xf numFmtId="4" fontId="2" fillId="0" borderId="1" xfId="1" applyNumberFormat="1" applyBorder="1" applyAlignment="1">
      <alignment vertical="center"/>
    </xf>
    <xf numFmtId="0" fontId="2" fillId="0" borderId="0" xfId="1"/>
    <xf numFmtId="0" fontId="3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4" fontId="2" fillId="0" borderId="1" xfId="1" applyNumberFormat="1" applyBorder="1" applyAlignment="1">
      <alignment vertical="center"/>
    </xf>
  </cellXfs>
  <cellStyles count="9">
    <cellStyle name="Звичайний" xfId="0" builtinId="0"/>
    <cellStyle name="Звичайний 2" xfId="1"/>
    <cellStyle name="Звичайний 2 2" xfId="3"/>
    <cellStyle name="Звичайний 2 3" xfId="8"/>
    <cellStyle name="Звичайний 3" xfId="2"/>
    <cellStyle name="Обычный 2" xfId="4"/>
    <cellStyle name="Обычный 2 2" xfId="5"/>
    <cellStyle name="Обычный 2 3" xfId="6"/>
    <cellStyle name="Обычный 3" xfId="7"/>
  </cellStyles>
  <dxfs count="87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tabSelected="1" topLeftCell="B1" zoomScale="85" zoomScaleNormal="85" workbookViewId="0">
      <selection activeCell="H12" sqref="H12"/>
    </sheetView>
  </sheetViews>
  <sheetFormatPr defaultRowHeight="12.75" x14ac:dyDescent="0.2"/>
  <cols>
    <col min="1" max="1" width="0" style="1" hidden="1" customWidth="1"/>
    <col min="2" max="2" width="9.85546875" style="6" customWidth="1"/>
    <col min="3" max="3" width="54.28515625" style="5" customWidth="1"/>
    <col min="4" max="4" width="16.5703125" style="23" customWidth="1"/>
    <col min="5" max="5" width="15.7109375" style="23" customWidth="1"/>
    <col min="6" max="6" width="11.5703125" style="23" customWidth="1"/>
    <col min="7" max="7" width="17.140625" style="23" customWidth="1"/>
    <col min="8" max="8" width="16.140625" style="23" customWidth="1"/>
    <col min="9" max="9" width="12.42578125" style="23" customWidth="1"/>
    <col min="10" max="10" width="17" style="23" customWidth="1"/>
    <col min="11" max="11" width="17.140625" style="23" customWidth="1"/>
    <col min="12" max="12" width="12.42578125" style="23" customWidth="1"/>
    <col min="13" max="246" width="9.140625" style="1"/>
    <col min="247" max="247" width="12.7109375" style="1" customWidth="1"/>
    <col min="248" max="248" width="50.7109375" style="1" customWidth="1"/>
    <col min="249" max="262" width="15.7109375" style="1" customWidth="1"/>
    <col min="263" max="502" width="9.140625" style="1"/>
    <col min="503" max="503" width="12.7109375" style="1" customWidth="1"/>
    <col min="504" max="504" width="50.7109375" style="1" customWidth="1"/>
    <col min="505" max="518" width="15.7109375" style="1" customWidth="1"/>
    <col min="519" max="758" width="9.140625" style="1"/>
    <col min="759" max="759" width="12.7109375" style="1" customWidth="1"/>
    <col min="760" max="760" width="50.7109375" style="1" customWidth="1"/>
    <col min="761" max="774" width="15.7109375" style="1" customWidth="1"/>
    <col min="775" max="1014" width="9.140625" style="1"/>
    <col min="1015" max="1015" width="12.7109375" style="1" customWidth="1"/>
    <col min="1016" max="1016" width="50.7109375" style="1" customWidth="1"/>
    <col min="1017" max="1030" width="15.7109375" style="1" customWidth="1"/>
    <col min="1031" max="1270" width="9.140625" style="1"/>
    <col min="1271" max="1271" width="12.7109375" style="1" customWidth="1"/>
    <col min="1272" max="1272" width="50.7109375" style="1" customWidth="1"/>
    <col min="1273" max="1286" width="15.7109375" style="1" customWidth="1"/>
    <col min="1287" max="1526" width="9.140625" style="1"/>
    <col min="1527" max="1527" width="12.7109375" style="1" customWidth="1"/>
    <col min="1528" max="1528" width="50.7109375" style="1" customWidth="1"/>
    <col min="1529" max="1542" width="15.7109375" style="1" customWidth="1"/>
    <col min="1543" max="1782" width="9.140625" style="1"/>
    <col min="1783" max="1783" width="12.7109375" style="1" customWidth="1"/>
    <col min="1784" max="1784" width="50.7109375" style="1" customWidth="1"/>
    <col min="1785" max="1798" width="15.7109375" style="1" customWidth="1"/>
    <col min="1799" max="2038" width="9.140625" style="1"/>
    <col min="2039" max="2039" width="12.7109375" style="1" customWidth="1"/>
    <col min="2040" max="2040" width="50.7109375" style="1" customWidth="1"/>
    <col min="2041" max="2054" width="15.7109375" style="1" customWidth="1"/>
    <col min="2055" max="2294" width="9.140625" style="1"/>
    <col min="2295" max="2295" width="12.7109375" style="1" customWidth="1"/>
    <col min="2296" max="2296" width="50.7109375" style="1" customWidth="1"/>
    <col min="2297" max="2310" width="15.7109375" style="1" customWidth="1"/>
    <col min="2311" max="2550" width="9.140625" style="1"/>
    <col min="2551" max="2551" width="12.7109375" style="1" customWidth="1"/>
    <col min="2552" max="2552" width="50.7109375" style="1" customWidth="1"/>
    <col min="2553" max="2566" width="15.7109375" style="1" customWidth="1"/>
    <col min="2567" max="2806" width="9.140625" style="1"/>
    <col min="2807" max="2807" width="12.7109375" style="1" customWidth="1"/>
    <col min="2808" max="2808" width="50.7109375" style="1" customWidth="1"/>
    <col min="2809" max="2822" width="15.7109375" style="1" customWidth="1"/>
    <col min="2823" max="3062" width="9.140625" style="1"/>
    <col min="3063" max="3063" width="12.7109375" style="1" customWidth="1"/>
    <col min="3064" max="3064" width="50.7109375" style="1" customWidth="1"/>
    <col min="3065" max="3078" width="15.7109375" style="1" customWidth="1"/>
    <col min="3079" max="3318" width="9.140625" style="1"/>
    <col min="3319" max="3319" width="12.7109375" style="1" customWidth="1"/>
    <col min="3320" max="3320" width="50.7109375" style="1" customWidth="1"/>
    <col min="3321" max="3334" width="15.7109375" style="1" customWidth="1"/>
    <col min="3335" max="3574" width="9.140625" style="1"/>
    <col min="3575" max="3575" width="12.7109375" style="1" customWidth="1"/>
    <col min="3576" max="3576" width="50.7109375" style="1" customWidth="1"/>
    <col min="3577" max="3590" width="15.7109375" style="1" customWidth="1"/>
    <col min="3591" max="3830" width="9.140625" style="1"/>
    <col min="3831" max="3831" width="12.7109375" style="1" customWidth="1"/>
    <col min="3832" max="3832" width="50.7109375" style="1" customWidth="1"/>
    <col min="3833" max="3846" width="15.7109375" style="1" customWidth="1"/>
    <col min="3847" max="4086" width="9.140625" style="1"/>
    <col min="4087" max="4087" width="12.7109375" style="1" customWidth="1"/>
    <col min="4088" max="4088" width="50.7109375" style="1" customWidth="1"/>
    <col min="4089" max="4102" width="15.7109375" style="1" customWidth="1"/>
    <col min="4103" max="4342" width="9.140625" style="1"/>
    <col min="4343" max="4343" width="12.7109375" style="1" customWidth="1"/>
    <col min="4344" max="4344" width="50.7109375" style="1" customWidth="1"/>
    <col min="4345" max="4358" width="15.7109375" style="1" customWidth="1"/>
    <col min="4359" max="4598" width="9.140625" style="1"/>
    <col min="4599" max="4599" width="12.7109375" style="1" customWidth="1"/>
    <col min="4600" max="4600" width="50.7109375" style="1" customWidth="1"/>
    <col min="4601" max="4614" width="15.7109375" style="1" customWidth="1"/>
    <col min="4615" max="4854" width="9.140625" style="1"/>
    <col min="4855" max="4855" width="12.7109375" style="1" customWidth="1"/>
    <col min="4856" max="4856" width="50.7109375" style="1" customWidth="1"/>
    <col min="4857" max="4870" width="15.7109375" style="1" customWidth="1"/>
    <col min="4871" max="5110" width="9.140625" style="1"/>
    <col min="5111" max="5111" width="12.7109375" style="1" customWidth="1"/>
    <col min="5112" max="5112" width="50.7109375" style="1" customWidth="1"/>
    <col min="5113" max="5126" width="15.7109375" style="1" customWidth="1"/>
    <col min="5127" max="5366" width="9.140625" style="1"/>
    <col min="5367" max="5367" width="12.7109375" style="1" customWidth="1"/>
    <col min="5368" max="5368" width="50.7109375" style="1" customWidth="1"/>
    <col min="5369" max="5382" width="15.7109375" style="1" customWidth="1"/>
    <col min="5383" max="5622" width="9.140625" style="1"/>
    <col min="5623" max="5623" width="12.7109375" style="1" customWidth="1"/>
    <col min="5624" max="5624" width="50.7109375" style="1" customWidth="1"/>
    <col min="5625" max="5638" width="15.7109375" style="1" customWidth="1"/>
    <col min="5639" max="5878" width="9.140625" style="1"/>
    <col min="5879" max="5879" width="12.7109375" style="1" customWidth="1"/>
    <col min="5880" max="5880" width="50.7109375" style="1" customWidth="1"/>
    <col min="5881" max="5894" width="15.7109375" style="1" customWidth="1"/>
    <col min="5895" max="6134" width="9.140625" style="1"/>
    <col min="6135" max="6135" width="12.7109375" style="1" customWidth="1"/>
    <col min="6136" max="6136" width="50.7109375" style="1" customWidth="1"/>
    <col min="6137" max="6150" width="15.7109375" style="1" customWidth="1"/>
    <col min="6151" max="6390" width="9.140625" style="1"/>
    <col min="6391" max="6391" width="12.7109375" style="1" customWidth="1"/>
    <col min="6392" max="6392" width="50.7109375" style="1" customWidth="1"/>
    <col min="6393" max="6406" width="15.7109375" style="1" customWidth="1"/>
    <col min="6407" max="6646" width="9.140625" style="1"/>
    <col min="6647" max="6647" width="12.7109375" style="1" customWidth="1"/>
    <col min="6648" max="6648" width="50.7109375" style="1" customWidth="1"/>
    <col min="6649" max="6662" width="15.7109375" style="1" customWidth="1"/>
    <col min="6663" max="6902" width="9.140625" style="1"/>
    <col min="6903" max="6903" width="12.7109375" style="1" customWidth="1"/>
    <col min="6904" max="6904" width="50.7109375" style="1" customWidth="1"/>
    <col min="6905" max="6918" width="15.7109375" style="1" customWidth="1"/>
    <col min="6919" max="7158" width="9.140625" style="1"/>
    <col min="7159" max="7159" width="12.7109375" style="1" customWidth="1"/>
    <col min="7160" max="7160" width="50.7109375" style="1" customWidth="1"/>
    <col min="7161" max="7174" width="15.7109375" style="1" customWidth="1"/>
    <col min="7175" max="7414" width="9.140625" style="1"/>
    <col min="7415" max="7415" width="12.7109375" style="1" customWidth="1"/>
    <col min="7416" max="7416" width="50.7109375" style="1" customWidth="1"/>
    <col min="7417" max="7430" width="15.7109375" style="1" customWidth="1"/>
    <col min="7431" max="7670" width="9.140625" style="1"/>
    <col min="7671" max="7671" width="12.7109375" style="1" customWidth="1"/>
    <col min="7672" max="7672" width="50.7109375" style="1" customWidth="1"/>
    <col min="7673" max="7686" width="15.7109375" style="1" customWidth="1"/>
    <col min="7687" max="7926" width="9.140625" style="1"/>
    <col min="7927" max="7927" width="12.7109375" style="1" customWidth="1"/>
    <col min="7928" max="7928" width="50.7109375" style="1" customWidth="1"/>
    <col min="7929" max="7942" width="15.7109375" style="1" customWidth="1"/>
    <col min="7943" max="8182" width="9.140625" style="1"/>
    <col min="8183" max="8183" width="12.7109375" style="1" customWidth="1"/>
    <col min="8184" max="8184" width="50.7109375" style="1" customWidth="1"/>
    <col min="8185" max="8198" width="15.7109375" style="1" customWidth="1"/>
    <col min="8199" max="8438" width="9.140625" style="1"/>
    <col min="8439" max="8439" width="12.7109375" style="1" customWidth="1"/>
    <col min="8440" max="8440" width="50.7109375" style="1" customWidth="1"/>
    <col min="8441" max="8454" width="15.7109375" style="1" customWidth="1"/>
    <col min="8455" max="8694" width="9.140625" style="1"/>
    <col min="8695" max="8695" width="12.7109375" style="1" customWidth="1"/>
    <col min="8696" max="8696" width="50.7109375" style="1" customWidth="1"/>
    <col min="8697" max="8710" width="15.7109375" style="1" customWidth="1"/>
    <col min="8711" max="8950" width="9.140625" style="1"/>
    <col min="8951" max="8951" width="12.7109375" style="1" customWidth="1"/>
    <col min="8952" max="8952" width="50.7109375" style="1" customWidth="1"/>
    <col min="8953" max="8966" width="15.7109375" style="1" customWidth="1"/>
    <col min="8967" max="9206" width="9.140625" style="1"/>
    <col min="9207" max="9207" width="12.7109375" style="1" customWidth="1"/>
    <col min="9208" max="9208" width="50.7109375" style="1" customWidth="1"/>
    <col min="9209" max="9222" width="15.7109375" style="1" customWidth="1"/>
    <col min="9223" max="9462" width="9.140625" style="1"/>
    <col min="9463" max="9463" width="12.7109375" style="1" customWidth="1"/>
    <col min="9464" max="9464" width="50.7109375" style="1" customWidth="1"/>
    <col min="9465" max="9478" width="15.7109375" style="1" customWidth="1"/>
    <col min="9479" max="9718" width="9.140625" style="1"/>
    <col min="9719" max="9719" width="12.7109375" style="1" customWidth="1"/>
    <col min="9720" max="9720" width="50.7109375" style="1" customWidth="1"/>
    <col min="9721" max="9734" width="15.7109375" style="1" customWidth="1"/>
    <col min="9735" max="9974" width="9.140625" style="1"/>
    <col min="9975" max="9975" width="12.7109375" style="1" customWidth="1"/>
    <col min="9976" max="9976" width="50.7109375" style="1" customWidth="1"/>
    <col min="9977" max="9990" width="15.7109375" style="1" customWidth="1"/>
    <col min="9991" max="10230" width="9.140625" style="1"/>
    <col min="10231" max="10231" width="12.7109375" style="1" customWidth="1"/>
    <col min="10232" max="10232" width="50.7109375" style="1" customWidth="1"/>
    <col min="10233" max="10246" width="15.7109375" style="1" customWidth="1"/>
    <col min="10247" max="10486" width="9.140625" style="1"/>
    <col min="10487" max="10487" width="12.7109375" style="1" customWidth="1"/>
    <col min="10488" max="10488" width="50.7109375" style="1" customWidth="1"/>
    <col min="10489" max="10502" width="15.7109375" style="1" customWidth="1"/>
    <col min="10503" max="10742" width="9.140625" style="1"/>
    <col min="10743" max="10743" width="12.7109375" style="1" customWidth="1"/>
    <col min="10744" max="10744" width="50.7109375" style="1" customWidth="1"/>
    <col min="10745" max="10758" width="15.7109375" style="1" customWidth="1"/>
    <col min="10759" max="10998" width="9.140625" style="1"/>
    <col min="10999" max="10999" width="12.7109375" style="1" customWidth="1"/>
    <col min="11000" max="11000" width="50.7109375" style="1" customWidth="1"/>
    <col min="11001" max="11014" width="15.7109375" style="1" customWidth="1"/>
    <col min="11015" max="11254" width="9.140625" style="1"/>
    <col min="11255" max="11255" width="12.7109375" style="1" customWidth="1"/>
    <col min="11256" max="11256" width="50.7109375" style="1" customWidth="1"/>
    <col min="11257" max="11270" width="15.7109375" style="1" customWidth="1"/>
    <col min="11271" max="11510" width="9.140625" style="1"/>
    <col min="11511" max="11511" width="12.7109375" style="1" customWidth="1"/>
    <col min="11512" max="11512" width="50.7109375" style="1" customWidth="1"/>
    <col min="11513" max="11526" width="15.7109375" style="1" customWidth="1"/>
    <col min="11527" max="11766" width="9.140625" style="1"/>
    <col min="11767" max="11767" width="12.7109375" style="1" customWidth="1"/>
    <col min="11768" max="11768" width="50.7109375" style="1" customWidth="1"/>
    <col min="11769" max="11782" width="15.7109375" style="1" customWidth="1"/>
    <col min="11783" max="12022" width="9.140625" style="1"/>
    <col min="12023" max="12023" width="12.7109375" style="1" customWidth="1"/>
    <col min="12024" max="12024" width="50.7109375" style="1" customWidth="1"/>
    <col min="12025" max="12038" width="15.7109375" style="1" customWidth="1"/>
    <col min="12039" max="12278" width="9.140625" style="1"/>
    <col min="12279" max="12279" width="12.7109375" style="1" customWidth="1"/>
    <col min="12280" max="12280" width="50.7109375" style="1" customWidth="1"/>
    <col min="12281" max="12294" width="15.7109375" style="1" customWidth="1"/>
    <col min="12295" max="12534" width="9.140625" style="1"/>
    <col min="12535" max="12535" width="12.7109375" style="1" customWidth="1"/>
    <col min="12536" max="12536" width="50.7109375" style="1" customWidth="1"/>
    <col min="12537" max="12550" width="15.7109375" style="1" customWidth="1"/>
    <col min="12551" max="12790" width="9.140625" style="1"/>
    <col min="12791" max="12791" width="12.7109375" style="1" customWidth="1"/>
    <col min="12792" max="12792" width="50.7109375" style="1" customWidth="1"/>
    <col min="12793" max="12806" width="15.7109375" style="1" customWidth="1"/>
    <col min="12807" max="13046" width="9.140625" style="1"/>
    <col min="13047" max="13047" width="12.7109375" style="1" customWidth="1"/>
    <col min="13048" max="13048" width="50.7109375" style="1" customWidth="1"/>
    <col min="13049" max="13062" width="15.7109375" style="1" customWidth="1"/>
    <col min="13063" max="13302" width="9.140625" style="1"/>
    <col min="13303" max="13303" width="12.7109375" style="1" customWidth="1"/>
    <col min="13304" max="13304" width="50.7109375" style="1" customWidth="1"/>
    <col min="13305" max="13318" width="15.7109375" style="1" customWidth="1"/>
    <col min="13319" max="13558" width="9.140625" style="1"/>
    <col min="13559" max="13559" width="12.7109375" style="1" customWidth="1"/>
    <col min="13560" max="13560" width="50.7109375" style="1" customWidth="1"/>
    <col min="13561" max="13574" width="15.7109375" style="1" customWidth="1"/>
    <col min="13575" max="13814" width="9.140625" style="1"/>
    <col min="13815" max="13815" width="12.7109375" style="1" customWidth="1"/>
    <col min="13816" max="13816" width="50.7109375" style="1" customWidth="1"/>
    <col min="13817" max="13830" width="15.7109375" style="1" customWidth="1"/>
    <col min="13831" max="14070" width="9.140625" style="1"/>
    <col min="14071" max="14071" width="12.7109375" style="1" customWidth="1"/>
    <col min="14072" max="14072" width="50.7109375" style="1" customWidth="1"/>
    <col min="14073" max="14086" width="15.7109375" style="1" customWidth="1"/>
    <col min="14087" max="14326" width="9.140625" style="1"/>
    <col min="14327" max="14327" width="12.7109375" style="1" customWidth="1"/>
    <col min="14328" max="14328" width="50.7109375" style="1" customWidth="1"/>
    <col min="14329" max="14342" width="15.7109375" style="1" customWidth="1"/>
    <col min="14343" max="14582" width="9.140625" style="1"/>
    <col min="14583" max="14583" width="12.7109375" style="1" customWidth="1"/>
    <col min="14584" max="14584" width="50.7109375" style="1" customWidth="1"/>
    <col min="14585" max="14598" width="15.7109375" style="1" customWidth="1"/>
    <col min="14599" max="14838" width="9.140625" style="1"/>
    <col min="14839" max="14839" width="12.7109375" style="1" customWidth="1"/>
    <col min="14840" max="14840" width="50.7109375" style="1" customWidth="1"/>
    <col min="14841" max="14854" width="15.7109375" style="1" customWidth="1"/>
    <col min="14855" max="15094" width="9.140625" style="1"/>
    <col min="15095" max="15095" width="12.7109375" style="1" customWidth="1"/>
    <col min="15096" max="15096" width="50.7109375" style="1" customWidth="1"/>
    <col min="15097" max="15110" width="15.7109375" style="1" customWidth="1"/>
    <col min="15111" max="15350" width="9.140625" style="1"/>
    <col min="15351" max="15351" width="12.7109375" style="1" customWidth="1"/>
    <col min="15352" max="15352" width="50.7109375" style="1" customWidth="1"/>
    <col min="15353" max="15366" width="15.7109375" style="1" customWidth="1"/>
    <col min="15367" max="15606" width="9.140625" style="1"/>
    <col min="15607" max="15607" width="12.7109375" style="1" customWidth="1"/>
    <col min="15608" max="15608" width="50.7109375" style="1" customWidth="1"/>
    <col min="15609" max="15622" width="15.7109375" style="1" customWidth="1"/>
    <col min="15623" max="15862" width="9.140625" style="1"/>
    <col min="15863" max="15863" width="12.7109375" style="1" customWidth="1"/>
    <col min="15864" max="15864" width="50.7109375" style="1" customWidth="1"/>
    <col min="15865" max="15878" width="15.7109375" style="1" customWidth="1"/>
    <col min="15879" max="16118" width="9.140625" style="1"/>
    <col min="16119" max="16119" width="12.7109375" style="1" customWidth="1"/>
    <col min="16120" max="16120" width="50.7109375" style="1" customWidth="1"/>
    <col min="16121" max="16134" width="15.7109375" style="1" customWidth="1"/>
    <col min="16135" max="16384" width="9.140625" style="1"/>
  </cols>
  <sheetData>
    <row r="1" spans="1:12" ht="26.25" customHeight="1" x14ac:dyDescent="0.2">
      <c r="B1" s="25" t="s">
        <v>183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5.5" customHeight="1" x14ac:dyDescent="0.2">
      <c r="B2" s="26" t="s">
        <v>0</v>
      </c>
      <c r="C2" s="26" t="s">
        <v>1</v>
      </c>
      <c r="D2" s="24" t="s">
        <v>3</v>
      </c>
      <c r="E2" s="24"/>
      <c r="F2" s="24"/>
      <c r="G2" s="24" t="s">
        <v>147</v>
      </c>
      <c r="H2" s="24"/>
      <c r="I2" s="24"/>
      <c r="J2" s="24" t="s">
        <v>148</v>
      </c>
      <c r="K2" s="24"/>
      <c r="L2" s="24"/>
    </row>
    <row r="3" spans="1:12" s="2" customFormat="1" ht="56.25" customHeight="1" x14ac:dyDescent="0.2">
      <c r="A3" s="14"/>
      <c r="B3" s="26"/>
      <c r="C3" s="26"/>
      <c r="D3" s="13" t="s">
        <v>2</v>
      </c>
      <c r="E3" s="13" t="s">
        <v>189</v>
      </c>
      <c r="F3" s="13" t="s">
        <v>146</v>
      </c>
      <c r="G3" s="13" t="s">
        <v>2</v>
      </c>
      <c r="H3" s="49" t="s">
        <v>189</v>
      </c>
      <c r="I3" s="13" t="s">
        <v>146</v>
      </c>
      <c r="J3" s="13" t="s">
        <v>2</v>
      </c>
      <c r="K3" s="49" t="s">
        <v>189</v>
      </c>
      <c r="L3" s="13" t="s">
        <v>146</v>
      </c>
    </row>
    <row r="4" spans="1:12" ht="19.5" customHeight="1" x14ac:dyDescent="0.2">
      <c r="A4" s="7"/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</row>
    <row r="5" spans="1:12" s="4" customFormat="1" x14ac:dyDescent="0.2">
      <c r="A5" s="22">
        <v>1</v>
      </c>
      <c r="B5" s="19" t="s">
        <v>4</v>
      </c>
      <c r="C5" s="20" t="s">
        <v>5</v>
      </c>
      <c r="D5" s="21">
        <f>D6+D7</f>
        <v>125283400</v>
      </c>
      <c r="E5" s="21">
        <f>E6+E7</f>
        <v>25925835.02</v>
      </c>
      <c r="F5" s="18">
        <f>E5/D5</f>
        <v>0.20693751143407665</v>
      </c>
      <c r="G5" s="21">
        <f t="shared" ref="G5:H5" si="0">G6+G7</f>
        <v>1085000</v>
      </c>
      <c r="H5" s="21">
        <f t="shared" si="0"/>
        <v>132437.90999999997</v>
      </c>
      <c r="I5" s="18">
        <f>H5/G5</f>
        <v>0.12206258986175113</v>
      </c>
      <c r="J5" s="21">
        <f>D5+G5</f>
        <v>126368400</v>
      </c>
      <c r="K5" s="21">
        <f>E5+H5</f>
        <v>26058272.93</v>
      </c>
      <c r="L5" s="18">
        <f>K5/J5</f>
        <v>0.20620877474115365</v>
      </c>
    </row>
    <row r="6" spans="1:12" ht="25.5" x14ac:dyDescent="0.2">
      <c r="A6" s="8">
        <v>0</v>
      </c>
      <c r="B6" s="9" t="s">
        <v>6</v>
      </c>
      <c r="C6" s="10" t="s">
        <v>7</v>
      </c>
      <c r="D6" s="11">
        <v>125263400</v>
      </c>
      <c r="E6" s="11">
        <v>25925835.02</v>
      </c>
      <c r="F6" s="12">
        <f t="shared" ref="F6:F87" si="1">E6/D6</f>
        <v>0.20697055181321919</v>
      </c>
      <c r="G6" s="17">
        <f>200000+885000</f>
        <v>1085000</v>
      </c>
      <c r="H6" s="17">
        <f>10.8+132427.11</f>
        <v>132437.90999999997</v>
      </c>
      <c r="I6" s="12">
        <f t="shared" ref="I6:I70" si="2">H6/G6</f>
        <v>0.12206258986175113</v>
      </c>
      <c r="J6" s="11">
        <f t="shared" ref="J6:J71" si="3">D6+G6</f>
        <v>126348400</v>
      </c>
      <c r="K6" s="11">
        <f t="shared" ref="K6:K71" si="4">E6+H6</f>
        <v>26058272.93</v>
      </c>
      <c r="L6" s="12">
        <f t="shared" ref="L6:L71" si="5">K6/J6</f>
        <v>0.20624141603692647</v>
      </c>
    </row>
    <row r="7" spans="1:12" x14ac:dyDescent="0.2">
      <c r="A7" s="8">
        <v>0</v>
      </c>
      <c r="B7" s="9" t="s">
        <v>8</v>
      </c>
      <c r="C7" s="10" t="s">
        <v>9</v>
      </c>
      <c r="D7" s="11">
        <v>20000</v>
      </c>
      <c r="E7" s="11"/>
      <c r="F7" s="12">
        <f t="shared" si="1"/>
        <v>0</v>
      </c>
      <c r="G7" s="17"/>
      <c r="H7" s="17"/>
      <c r="I7" s="12"/>
      <c r="J7" s="11">
        <f t="shared" si="3"/>
        <v>20000</v>
      </c>
      <c r="K7" s="11">
        <f t="shared" si="4"/>
        <v>0</v>
      </c>
      <c r="L7" s="12">
        <f t="shared" si="5"/>
        <v>0</v>
      </c>
    </row>
    <row r="8" spans="1:12" x14ac:dyDescent="0.2">
      <c r="A8" s="8">
        <v>1</v>
      </c>
      <c r="B8" s="19" t="s">
        <v>10</v>
      </c>
      <c r="C8" s="20" t="s">
        <v>11</v>
      </c>
      <c r="D8" s="21">
        <f>SUM(D9:D28)</f>
        <v>680882680</v>
      </c>
      <c r="E8" s="21">
        <f>SUM(E9:E28)</f>
        <v>188678289.84999996</v>
      </c>
      <c r="F8" s="18">
        <f t="shared" si="1"/>
        <v>0.27710837034362507</v>
      </c>
      <c r="G8" s="21">
        <f t="shared" ref="G8:H8" si="6">SUM(G9:G28)</f>
        <v>57983866.5</v>
      </c>
      <c r="H8" s="21">
        <f t="shared" si="6"/>
        <v>6161868.9199999999</v>
      </c>
      <c r="I8" s="18">
        <f t="shared" si="2"/>
        <v>0.10626867940929741</v>
      </c>
      <c r="J8" s="21">
        <f t="shared" si="3"/>
        <v>738866546.5</v>
      </c>
      <c r="K8" s="21">
        <f t="shared" si="4"/>
        <v>194840158.76999995</v>
      </c>
      <c r="L8" s="18">
        <f t="shared" si="5"/>
        <v>0.26370142171540306</v>
      </c>
    </row>
    <row r="9" spans="1:12" x14ac:dyDescent="0.2">
      <c r="A9" s="8">
        <v>0</v>
      </c>
      <c r="B9" s="9" t="s">
        <v>12</v>
      </c>
      <c r="C9" s="10" t="s">
        <v>13</v>
      </c>
      <c r="D9" s="11">
        <v>212209048</v>
      </c>
      <c r="E9" s="11">
        <v>52259504.75</v>
      </c>
      <c r="F9" s="12">
        <f t="shared" si="1"/>
        <v>0.24626426272832627</v>
      </c>
      <c r="G9" s="17">
        <v>17400589.890000001</v>
      </c>
      <c r="H9" s="17">
        <v>2215413.35</v>
      </c>
      <c r="I9" s="12">
        <f t="shared" si="2"/>
        <v>0.12731829001229336</v>
      </c>
      <c r="J9" s="11">
        <f t="shared" si="3"/>
        <v>229609637.88999999</v>
      </c>
      <c r="K9" s="11">
        <f t="shared" si="4"/>
        <v>54474918.100000001</v>
      </c>
      <c r="L9" s="12">
        <f t="shared" si="5"/>
        <v>0.23725013723551761</v>
      </c>
    </row>
    <row r="10" spans="1:12" ht="25.5" x14ac:dyDescent="0.2">
      <c r="A10" s="8">
        <v>0</v>
      </c>
      <c r="B10" s="9" t="s">
        <v>14</v>
      </c>
      <c r="C10" s="10" t="s">
        <v>15</v>
      </c>
      <c r="D10" s="11">
        <v>176587280</v>
      </c>
      <c r="E10" s="11">
        <v>42687966.939999998</v>
      </c>
      <c r="F10" s="12">
        <f t="shared" si="1"/>
        <v>0.24173862885254249</v>
      </c>
      <c r="G10" s="17">
        <v>16775415.82</v>
      </c>
      <c r="H10" s="17">
        <v>1862867.92</v>
      </c>
      <c r="I10" s="12">
        <f t="shared" si="2"/>
        <v>0.11104749593026779</v>
      </c>
      <c r="J10" s="11">
        <f t="shared" si="3"/>
        <v>193362695.81999999</v>
      </c>
      <c r="K10" s="11">
        <f t="shared" si="4"/>
        <v>44550834.859999999</v>
      </c>
      <c r="L10" s="12">
        <f t="shared" si="5"/>
        <v>0.23040036068524855</v>
      </c>
    </row>
    <row r="11" spans="1:12" ht="25.5" x14ac:dyDescent="0.2">
      <c r="A11" s="8">
        <v>0</v>
      </c>
      <c r="B11" s="9" t="s">
        <v>16</v>
      </c>
      <c r="C11" s="10" t="s">
        <v>17</v>
      </c>
      <c r="D11" s="11">
        <v>172223200</v>
      </c>
      <c r="E11" s="11">
        <v>59106900</v>
      </c>
      <c r="F11" s="12">
        <f t="shared" si="1"/>
        <v>0.3431994063517575</v>
      </c>
      <c r="G11" s="11"/>
      <c r="H11" s="8"/>
      <c r="I11" s="12"/>
      <c r="J11" s="11">
        <f t="shared" si="3"/>
        <v>172223200</v>
      </c>
      <c r="K11" s="11">
        <f t="shared" si="4"/>
        <v>59106900</v>
      </c>
      <c r="L11" s="12">
        <f t="shared" si="5"/>
        <v>0.3431994063517575</v>
      </c>
    </row>
    <row r="12" spans="1:12" ht="25.5" x14ac:dyDescent="0.2">
      <c r="A12" s="8">
        <v>0</v>
      </c>
      <c r="B12" s="9" t="s">
        <v>18</v>
      </c>
      <c r="C12" s="10" t="s">
        <v>19</v>
      </c>
      <c r="D12" s="11">
        <v>20944200</v>
      </c>
      <c r="E12" s="11">
        <v>5248369.7300000004</v>
      </c>
      <c r="F12" s="12">
        <f t="shared" si="1"/>
        <v>0.25058821678555404</v>
      </c>
      <c r="G12" s="17">
        <v>152681.59</v>
      </c>
      <c r="H12" s="17">
        <v>32627.98</v>
      </c>
      <c r="I12" s="12">
        <f t="shared" si="2"/>
        <v>0.21369950365332194</v>
      </c>
      <c r="J12" s="11">
        <f t="shared" si="3"/>
        <v>21096881.59</v>
      </c>
      <c r="K12" s="11">
        <f t="shared" si="4"/>
        <v>5280997.7100000009</v>
      </c>
      <c r="L12" s="12">
        <f t="shared" si="5"/>
        <v>0.25032124712228626</v>
      </c>
    </row>
    <row r="13" spans="1:12" x14ac:dyDescent="0.2">
      <c r="A13" s="8">
        <v>0</v>
      </c>
      <c r="B13" s="9" t="s">
        <v>20</v>
      </c>
      <c r="C13" s="10" t="s">
        <v>21</v>
      </c>
      <c r="D13" s="11">
        <v>47055300</v>
      </c>
      <c r="E13" s="11">
        <v>10917013.01</v>
      </c>
      <c r="F13" s="12">
        <f t="shared" si="1"/>
        <v>0.23200389775434435</v>
      </c>
      <c r="G13" s="17">
        <v>2164200</v>
      </c>
      <c r="H13" s="17">
        <v>776200</v>
      </c>
      <c r="I13" s="12">
        <f t="shared" si="2"/>
        <v>0.35865446816375568</v>
      </c>
      <c r="J13" s="11">
        <f t="shared" si="3"/>
        <v>49219500</v>
      </c>
      <c r="K13" s="11">
        <f t="shared" si="4"/>
        <v>11693213.01</v>
      </c>
      <c r="L13" s="12">
        <f t="shared" si="5"/>
        <v>0.23757277115777284</v>
      </c>
    </row>
    <row r="14" spans="1:12" x14ac:dyDescent="0.2">
      <c r="A14" s="8">
        <v>0</v>
      </c>
      <c r="B14" s="9" t="s">
        <v>22</v>
      </c>
      <c r="C14" s="10" t="s">
        <v>23</v>
      </c>
      <c r="D14" s="27">
        <v>12059452</v>
      </c>
      <c r="E14" s="27">
        <v>3030462.6199999996</v>
      </c>
      <c r="F14" s="12">
        <f t="shared" si="1"/>
        <v>0.25129355960784949</v>
      </c>
      <c r="G14" s="17">
        <v>478.93</v>
      </c>
      <c r="H14" s="17"/>
      <c r="I14" s="12">
        <f t="shared" si="2"/>
        <v>0</v>
      </c>
      <c r="J14" s="11">
        <f t="shared" si="3"/>
        <v>12059930.93</v>
      </c>
      <c r="K14" s="11">
        <f t="shared" si="4"/>
        <v>3030462.6199999996</v>
      </c>
      <c r="L14" s="12">
        <f t="shared" si="5"/>
        <v>0.25128358011251062</v>
      </c>
    </row>
    <row r="15" spans="1:12" x14ac:dyDescent="0.2">
      <c r="A15" s="8">
        <v>0</v>
      </c>
      <c r="B15" s="9" t="s">
        <v>24</v>
      </c>
      <c r="C15" s="10" t="s">
        <v>25</v>
      </c>
      <c r="D15" s="28">
        <v>34400</v>
      </c>
      <c r="E15" s="28">
        <v>7240</v>
      </c>
      <c r="F15" s="12">
        <f t="shared" si="1"/>
        <v>0.21046511627906977</v>
      </c>
      <c r="G15" s="11"/>
      <c r="H15" s="8"/>
      <c r="I15" s="12"/>
      <c r="J15" s="11">
        <f t="shared" si="3"/>
        <v>34400</v>
      </c>
      <c r="K15" s="11">
        <f t="shared" si="4"/>
        <v>7240</v>
      </c>
      <c r="L15" s="12">
        <f t="shared" si="5"/>
        <v>0.21046511627906977</v>
      </c>
    </row>
    <row r="16" spans="1:12" ht="25.5" x14ac:dyDescent="0.2">
      <c r="A16" s="8">
        <v>0</v>
      </c>
      <c r="B16" s="9" t="s">
        <v>26</v>
      </c>
      <c r="C16" s="10" t="s">
        <v>27</v>
      </c>
      <c r="D16" s="29">
        <v>417000</v>
      </c>
      <c r="E16" s="29">
        <v>130392.26000000001</v>
      </c>
      <c r="F16" s="12">
        <f t="shared" si="1"/>
        <v>0.31269127098321348</v>
      </c>
      <c r="G16" s="17"/>
      <c r="H16" s="17"/>
      <c r="I16" s="12"/>
      <c r="J16" s="11">
        <f t="shared" si="3"/>
        <v>417000</v>
      </c>
      <c r="K16" s="11">
        <f t="shared" si="4"/>
        <v>130392.26000000001</v>
      </c>
      <c r="L16" s="12">
        <f t="shared" si="5"/>
        <v>0.31269127098321348</v>
      </c>
    </row>
    <row r="17" spans="1:12" ht="25.5" x14ac:dyDescent="0.2">
      <c r="A17" s="8">
        <v>0</v>
      </c>
      <c r="B17" s="9" t="s">
        <v>28</v>
      </c>
      <c r="C17" s="10" t="s">
        <v>29</v>
      </c>
      <c r="D17" s="29">
        <v>1474600</v>
      </c>
      <c r="E17" s="29">
        <v>497244.7</v>
      </c>
      <c r="F17" s="12">
        <f t="shared" si="1"/>
        <v>0.33720649667706498</v>
      </c>
      <c r="G17" s="11"/>
      <c r="H17" s="8"/>
      <c r="I17" s="12"/>
      <c r="J17" s="11">
        <f t="shared" si="3"/>
        <v>1474600</v>
      </c>
      <c r="K17" s="11">
        <f t="shared" si="4"/>
        <v>497244.7</v>
      </c>
      <c r="L17" s="12">
        <f t="shared" si="5"/>
        <v>0.33720649667706498</v>
      </c>
    </row>
    <row r="18" spans="1:12" ht="25.5" x14ac:dyDescent="0.2">
      <c r="A18" s="8">
        <v>0</v>
      </c>
      <c r="B18" s="9" t="s">
        <v>30</v>
      </c>
      <c r="C18" s="10" t="s">
        <v>31</v>
      </c>
      <c r="D18" s="29">
        <v>3523700</v>
      </c>
      <c r="E18" s="29">
        <v>697384.08</v>
      </c>
      <c r="F18" s="12">
        <f t="shared" si="1"/>
        <v>0.19791244430570137</v>
      </c>
      <c r="G18" s="11"/>
      <c r="H18" s="8"/>
      <c r="I18" s="12"/>
      <c r="J18" s="11">
        <f t="shared" si="3"/>
        <v>3523700</v>
      </c>
      <c r="K18" s="11">
        <f t="shared" si="4"/>
        <v>697384.08</v>
      </c>
      <c r="L18" s="12">
        <f t="shared" si="5"/>
        <v>0.19791244430570137</v>
      </c>
    </row>
    <row r="19" spans="1:12" ht="63.75" x14ac:dyDescent="0.2">
      <c r="A19" s="8">
        <v>0</v>
      </c>
      <c r="B19" s="9" t="s">
        <v>32</v>
      </c>
      <c r="C19" s="10" t="s">
        <v>33</v>
      </c>
      <c r="D19" s="11"/>
      <c r="E19" s="11"/>
      <c r="F19" s="12"/>
      <c r="G19" s="17">
        <v>350000</v>
      </c>
      <c r="H19" s="17"/>
      <c r="I19" s="12">
        <f t="shared" si="2"/>
        <v>0</v>
      </c>
      <c r="J19" s="11">
        <f t="shared" si="3"/>
        <v>350000</v>
      </c>
      <c r="K19" s="11">
        <f t="shared" si="4"/>
        <v>0</v>
      </c>
      <c r="L19" s="12">
        <f t="shared" si="5"/>
        <v>0</v>
      </c>
    </row>
    <row r="20" spans="1:12" ht="63.75" x14ac:dyDescent="0.2">
      <c r="A20" s="8">
        <v>0</v>
      </c>
      <c r="B20" s="9" t="s">
        <v>34</v>
      </c>
      <c r="C20" s="10" t="s">
        <v>35</v>
      </c>
      <c r="D20" s="11"/>
      <c r="E20" s="11"/>
      <c r="F20" s="12"/>
      <c r="G20" s="17">
        <v>2830200</v>
      </c>
      <c r="H20" s="17"/>
      <c r="I20" s="12">
        <f t="shared" si="2"/>
        <v>0</v>
      </c>
      <c r="J20" s="11">
        <f t="shared" si="3"/>
        <v>2830200</v>
      </c>
      <c r="K20" s="11">
        <f t="shared" si="4"/>
        <v>0</v>
      </c>
      <c r="L20" s="12">
        <f t="shared" si="5"/>
        <v>0</v>
      </c>
    </row>
    <row r="21" spans="1:12" ht="63.75" x14ac:dyDescent="0.2">
      <c r="A21" s="8">
        <v>0</v>
      </c>
      <c r="B21" s="9" t="s">
        <v>36</v>
      </c>
      <c r="C21" s="10" t="s">
        <v>37</v>
      </c>
      <c r="D21" s="30">
        <v>1062500</v>
      </c>
      <c r="E21" s="30">
        <v>476382.7</v>
      </c>
      <c r="F21" s="12">
        <f t="shared" si="1"/>
        <v>0.44836018823529411</v>
      </c>
      <c r="G21" s="11"/>
      <c r="H21" s="8"/>
      <c r="I21" s="12"/>
      <c r="J21" s="11">
        <f t="shared" si="3"/>
        <v>1062500</v>
      </c>
      <c r="K21" s="11">
        <f t="shared" si="4"/>
        <v>476382.7</v>
      </c>
      <c r="L21" s="12">
        <f t="shared" si="5"/>
        <v>0.44836018823529411</v>
      </c>
    </row>
    <row r="22" spans="1:12" ht="63.75" hidden="1" x14ac:dyDescent="0.2">
      <c r="A22" s="8"/>
      <c r="B22" s="15" t="s">
        <v>149</v>
      </c>
      <c r="C22" s="16" t="s">
        <v>154</v>
      </c>
      <c r="D22" s="11"/>
      <c r="E22" s="11"/>
      <c r="F22" s="12"/>
      <c r="G22" s="17"/>
      <c r="H22" s="17"/>
      <c r="I22" s="12" t="e">
        <f t="shared" si="2"/>
        <v>#DIV/0!</v>
      </c>
      <c r="J22" s="11">
        <f t="shared" si="3"/>
        <v>0</v>
      </c>
      <c r="K22" s="11">
        <f t="shared" si="4"/>
        <v>0</v>
      </c>
      <c r="L22" s="12" t="e">
        <f t="shared" si="5"/>
        <v>#DIV/0!</v>
      </c>
    </row>
    <row r="23" spans="1:12" ht="51" hidden="1" x14ac:dyDescent="0.2">
      <c r="A23" s="8"/>
      <c r="B23" s="15" t="s">
        <v>150</v>
      </c>
      <c r="C23" s="16" t="s">
        <v>155</v>
      </c>
      <c r="D23" s="11"/>
      <c r="E23" s="11"/>
      <c r="F23" s="12"/>
      <c r="G23" s="17"/>
      <c r="H23" s="17"/>
      <c r="I23" s="12" t="e">
        <f t="shared" si="2"/>
        <v>#DIV/0!</v>
      </c>
      <c r="J23" s="11">
        <f t="shared" si="3"/>
        <v>0</v>
      </c>
      <c r="K23" s="11">
        <f t="shared" si="4"/>
        <v>0</v>
      </c>
      <c r="L23" s="12" t="e">
        <f t="shared" si="5"/>
        <v>#DIV/0!</v>
      </c>
    </row>
    <row r="24" spans="1:12" x14ac:dyDescent="0.2">
      <c r="A24" s="8"/>
      <c r="B24" s="15" t="s">
        <v>151</v>
      </c>
      <c r="C24" s="16" t="s">
        <v>156</v>
      </c>
      <c r="D24" s="11"/>
      <c r="E24" s="11"/>
      <c r="F24" s="12"/>
      <c r="G24" s="17">
        <v>18310300.27</v>
      </c>
      <c r="H24" s="17">
        <v>1274759.67</v>
      </c>
      <c r="I24" s="12">
        <f t="shared" si="2"/>
        <v>6.961981241173823E-2</v>
      </c>
      <c r="J24" s="11">
        <f t="shared" si="3"/>
        <v>18310300.27</v>
      </c>
      <c r="K24" s="11">
        <f t="shared" si="4"/>
        <v>1274759.67</v>
      </c>
      <c r="L24" s="12">
        <f t="shared" si="5"/>
        <v>6.961981241173823E-2</v>
      </c>
    </row>
    <row r="25" spans="1:12" ht="38.25" hidden="1" x14ac:dyDescent="0.2">
      <c r="A25" s="8"/>
      <c r="B25" s="15" t="s">
        <v>152</v>
      </c>
      <c r="C25" s="16" t="s">
        <v>157</v>
      </c>
      <c r="D25" s="11"/>
      <c r="E25" s="11"/>
      <c r="F25" s="12"/>
      <c r="G25" s="17"/>
      <c r="H25" s="17"/>
      <c r="I25" s="12" t="e">
        <f t="shared" si="2"/>
        <v>#DIV/0!</v>
      </c>
      <c r="J25" s="11">
        <f t="shared" si="3"/>
        <v>0</v>
      </c>
      <c r="K25" s="11">
        <f t="shared" si="4"/>
        <v>0</v>
      </c>
      <c r="L25" s="12" t="e">
        <f t="shared" si="5"/>
        <v>#DIV/0!</v>
      </c>
    </row>
    <row r="26" spans="1:12" ht="63.75" hidden="1" x14ac:dyDescent="0.2">
      <c r="A26" s="8"/>
      <c r="B26" s="15" t="s">
        <v>153</v>
      </c>
      <c r="C26" s="16" t="s">
        <v>158</v>
      </c>
      <c r="D26" s="11"/>
      <c r="E26" s="11"/>
      <c r="F26" s="12"/>
      <c r="G26" s="17"/>
      <c r="H26" s="17"/>
      <c r="I26" s="12" t="e">
        <f t="shared" si="2"/>
        <v>#DIV/0!</v>
      </c>
      <c r="J26" s="11">
        <f t="shared" si="3"/>
        <v>0</v>
      </c>
      <c r="K26" s="11">
        <f t="shared" si="4"/>
        <v>0</v>
      </c>
      <c r="L26" s="12" t="e">
        <f t="shared" si="5"/>
        <v>#DIV/0!</v>
      </c>
    </row>
    <row r="27" spans="1:12" ht="38.25" x14ac:dyDescent="0.2">
      <c r="A27" s="8">
        <v>0</v>
      </c>
      <c r="B27" s="9" t="s">
        <v>38</v>
      </c>
      <c r="C27" s="10" t="s">
        <v>39</v>
      </c>
      <c r="D27" s="31">
        <v>20727000</v>
      </c>
      <c r="E27" s="31">
        <v>8985306.5600000005</v>
      </c>
      <c r="F27" s="12">
        <f t="shared" si="1"/>
        <v>0.43350733632460081</v>
      </c>
      <c r="G27" s="11"/>
      <c r="H27" s="8"/>
      <c r="I27" s="12"/>
      <c r="J27" s="11">
        <f t="shared" si="3"/>
        <v>20727000</v>
      </c>
      <c r="K27" s="11">
        <f t="shared" si="4"/>
        <v>8985306.5600000005</v>
      </c>
      <c r="L27" s="12">
        <f t="shared" si="5"/>
        <v>0.43350733632460081</v>
      </c>
    </row>
    <row r="28" spans="1:12" ht="38.25" x14ac:dyDescent="0.2">
      <c r="A28" s="8">
        <v>0</v>
      </c>
      <c r="B28" s="9" t="s">
        <v>40</v>
      </c>
      <c r="C28" s="10" t="s">
        <v>41</v>
      </c>
      <c r="D28" s="31">
        <v>12565000</v>
      </c>
      <c r="E28" s="31">
        <v>4634122.5</v>
      </c>
      <c r="F28" s="12">
        <f t="shared" si="1"/>
        <v>0.36881197771587743</v>
      </c>
      <c r="G28" s="11"/>
      <c r="H28" s="8"/>
      <c r="I28" s="12"/>
      <c r="J28" s="11">
        <f t="shared" si="3"/>
        <v>12565000</v>
      </c>
      <c r="K28" s="11">
        <f t="shared" si="4"/>
        <v>4634122.5</v>
      </c>
      <c r="L28" s="12">
        <f t="shared" si="5"/>
        <v>0.36881197771587743</v>
      </c>
    </row>
    <row r="29" spans="1:12" x14ac:dyDescent="0.2">
      <c r="A29" s="8">
        <v>1</v>
      </c>
      <c r="B29" s="19" t="s">
        <v>42</v>
      </c>
      <c r="C29" s="20" t="s">
        <v>43</v>
      </c>
      <c r="D29" s="21">
        <f>SUM(D30:D34)</f>
        <v>40113700</v>
      </c>
      <c r="E29" s="21">
        <f>SUM(E30:E34)</f>
        <v>10510709.060000001</v>
      </c>
      <c r="F29" s="18">
        <f t="shared" si="1"/>
        <v>0.26202292633190161</v>
      </c>
      <c r="G29" s="21">
        <f t="shared" ref="G29:H29" si="7">SUM(G30:G34)</f>
        <v>4650000</v>
      </c>
      <c r="H29" s="21">
        <f t="shared" si="7"/>
        <v>312991.65999999997</v>
      </c>
      <c r="I29" s="18">
        <f t="shared" si="2"/>
        <v>6.7310034408602143E-2</v>
      </c>
      <c r="J29" s="21">
        <f t="shared" si="3"/>
        <v>44763700</v>
      </c>
      <c r="K29" s="21">
        <f t="shared" si="4"/>
        <v>10823700.720000001</v>
      </c>
      <c r="L29" s="18">
        <f t="shared" si="5"/>
        <v>0.24179638233658077</v>
      </c>
    </row>
    <row r="30" spans="1:12" ht="25.5" x14ac:dyDescent="0.2">
      <c r="A30" s="8">
        <v>0</v>
      </c>
      <c r="B30" s="9" t="s">
        <v>44</v>
      </c>
      <c r="C30" s="10" t="s">
        <v>45</v>
      </c>
      <c r="D30" s="32">
        <v>28103100</v>
      </c>
      <c r="E30" s="32">
        <v>8475035.7100000009</v>
      </c>
      <c r="F30" s="12">
        <f t="shared" si="1"/>
        <v>0.30156942508121881</v>
      </c>
      <c r="G30" s="17"/>
      <c r="H30" s="17"/>
      <c r="I30" s="12"/>
      <c r="J30" s="11">
        <f t="shared" si="3"/>
        <v>28103100</v>
      </c>
      <c r="K30" s="11">
        <f t="shared" si="4"/>
        <v>8475035.7100000009</v>
      </c>
      <c r="L30" s="12">
        <f t="shared" si="5"/>
        <v>0.30156942508121881</v>
      </c>
    </row>
    <row r="31" spans="1:12" x14ac:dyDescent="0.2">
      <c r="A31" s="8">
        <v>0</v>
      </c>
      <c r="B31" s="9" t="s">
        <v>46</v>
      </c>
      <c r="C31" s="10" t="s">
        <v>47</v>
      </c>
      <c r="D31" s="32">
        <v>2400000</v>
      </c>
      <c r="E31" s="32">
        <v>587110</v>
      </c>
      <c r="F31" s="12">
        <f t="shared" si="1"/>
        <v>0.24462916666666668</v>
      </c>
      <c r="G31" s="11"/>
      <c r="H31" s="8"/>
      <c r="I31" s="12"/>
      <c r="J31" s="11">
        <f t="shared" si="3"/>
        <v>2400000</v>
      </c>
      <c r="K31" s="11">
        <f t="shared" si="4"/>
        <v>587110</v>
      </c>
      <c r="L31" s="12">
        <f t="shared" si="5"/>
        <v>0.24462916666666668</v>
      </c>
    </row>
    <row r="32" spans="1:12" ht="25.5" x14ac:dyDescent="0.2">
      <c r="A32" s="8">
        <v>0</v>
      </c>
      <c r="B32" s="9" t="s">
        <v>48</v>
      </c>
      <c r="C32" s="10" t="s">
        <v>49</v>
      </c>
      <c r="D32" s="32">
        <v>9610600</v>
      </c>
      <c r="E32" s="32">
        <v>1448563.35</v>
      </c>
      <c r="F32" s="12">
        <f t="shared" si="1"/>
        <v>0.15072558945331196</v>
      </c>
      <c r="G32" s="11"/>
      <c r="H32" s="8"/>
      <c r="I32" s="12"/>
      <c r="J32" s="11">
        <f t="shared" si="3"/>
        <v>9610600</v>
      </c>
      <c r="K32" s="11">
        <f t="shared" si="4"/>
        <v>1448563.35</v>
      </c>
      <c r="L32" s="12">
        <f t="shared" si="5"/>
        <v>0.15072558945331196</v>
      </c>
    </row>
    <row r="33" spans="1:12" ht="51" hidden="1" x14ac:dyDescent="0.2">
      <c r="A33" s="8"/>
      <c r="B33" s="15" t="s">
        <v>159</v>
      </c>
      <c r="C33" s="16" t="s">
        <v>160</v>
      </c>
      <c r="D33" s="11"/>
      <c r="E33" s="11"/>
      <c r="F33" s="12"/>
      <c r="G33" s="17"/>
      <c r="H33" s="17"/>
      <c r="I33" s="12"/>
      <c r="J33" s="11">
        <f t="shared" si="3"/>
        <v>0</v>
      </c>
      <c r="K33" s="11">
        <f t="shared" si="4"/>
        <v>0</v>
      </c>
      <c r="L33" s="12" t="e">
        <f t="shared" si="5"/>
        <v>#DIV/0!</v>
      </c>
    </row>
    <row r="34" spans="1:12" x14ac:dyDescent="0.2">
      <c r="A34" s="8"/>
      <c r="B34" s="15" t="s">
        <v>161</v>
      </c>
      <c r="C34" s="16" t="s">
        <v>162</v>
      </c>
      <c r="D34" s="11"/>
      <c r="E34" s="11"/>
      <c r="F34" s="12"/>
      <c r="G34" s="17">
        <v>4650000</v>
      </c>
      <c r="H34" s="17">
        <v>312991.65999999997</v>
      </c>
      <c r="I34" s="12">
        <f t="shared" si="2"/>
        <v>6.7310034408602143E-2</v>
      </c>
      <c r="J34" s="11">
        <f t="shared" si="3"/>
        <v>4650000</v>
      </c>
      <c r="K34" s="11">
        <f t="shared" si="4"/>
        <v>312991.65999999997</v>
      </c>
      <c r="L34" s="12">
        <f t="shared" si="5"/>
        <v>6.7310034408602143E-2</v>
      </c>
    </row>
    <row r="35" spans="1:12" x14ac:dyDescent="0.2">
      <c r="A35" s="8">
        <v>1</v>
      </c>
      <c r="B35" s="19" t="s">
        <v>50</v>
      </c>
      <c r="C35" s="20" t="s">
        <v>51</v>
      </c>
      <c r="D35" s="21">
        <f>SUM(D36:D51)</f>
        <v>55590935</v>
      </c>
      <c r="E35" s="21">
        <f>SUM(E36:E51)</f>
        <v>12668841.880000001</v>
      </c>
      <c r="F35" s="18">
        <f t="shared" si="1"/>
        <v>0.22789402408863965</v>
      </c>
      <c r="G35" s="21">
        <f t="shared" ref="G35:H35" si="8">SUM(G36:G51)</f>
        <v>777737.76</v>
      </c>
      <c r="H35" s="21">
        <f t="shared" si="8"/>
        <v>777737.76</v>
      </c>
      <c r="I35" s="18">
        <f t="shared" si="2"/>
        <v>1</v>
      </c>
      <c r="J35" s="21">
        <f t="shared" si="3"/>
        <v>56368672.759999998</v>
      </c>
      <c r="K35" s="21">
        <f t="shared" si="4"/>
        <v>13446579.640000001</v>
      </c>
      <c r="L35" s="18">
        <f t="shared" si="5"/>
        <v>0.238547032981445</v>
      </c>
    </row>
    <row r="36" spans="1:12" ht="25.5" x14ac:dyDescent="0.2">
      <c r="A36" s="8">
        <v>0</v>
      </c>
      <c r="B36" s="9" t="s">
        <v>52</v>
      </c>
      <c r="C36" s="10" t="s">
        <v>53</v>
      </c>
      <c r="D36" s="33">
        <v>40000</v>
      </c>
      <c r="E36" s="33">
        <v>5263</v>
      </c>
      <c r="F36" s="12">
        <f t="shared" si="1"/>
        <v>0.131575</v>
      </c>
      <c r="G36" s="11"/>
      <c r="H36" s="8"/>
      <c r="I36" s="12"/>
      <c r="J36" s="11">
        <f t="shared" si="3"/>
        <v>40000</v>
      </c>
      <c r="K36" s="11">
        <f t="shared" si="4"/>
        <v>5263</v>
      </c>
      <c r="L36" s="12">
        <f t="shared" si="5"/>
        <v>0.131575</v>
      </c>
    </row>
    <row r="37" spans="1:12" ht="25.5" x14ac:dyDescent="0.2">
      <c r="A37" s="8">
        <v>0</v>
      </c>
      <c r="B37" s="9" t="s">
        <v>54</v>
      </c>
      <c r="C37" s="10" t="s">
        <v>55</v>
      </c>
      <c r="D37" s="33">
        <v>4000000</v>
      </c>
      <c r="E37" s="33">
        <v>666600</v>
      </c>
      <c r="F37" s="12">
        <f t="shared" si="1"/>
        <v>0.16664999999999999</v>
      </c>
      <c r="G37" s="11"/>
      <c r="H37" s="8"/>
      <c r="I37" s="12"/>
      <c r="J37" s="11">
        <f t="shared" si="3"/>
        <v>4000000</v>
      </c>
      <c r="K37" s="11">
        <f t="shared" si="4"/>
        <v>666600</v>
      </c>
      <c r="L37" s="12">
        <f t="shared" si="5"/>
        <v>0.16664999999999999</v>
      </c>
    </row>
    <row r="38" spans="1:12" ht="25.5" x14ac:dyDescent="0.2">
      <c r="A38" s="8">
        <v>0</v>
      </c>
      <c r="B38" s="9" t="s">
        <v>56</v>
      </c>
      <c r="C38" s="10" t="s">
        <v>57</v>
      </c>
      <c r="D38" s="33">
        <v>400000</v>
      </c>
      <c r="E38" s="33">
        <v>66660</v>
      </c>
      <c r="F38" s="12">
        <f t="shared" si="1"/>
        <v>0.16664999999999999</v>
      </c>
      <c r="G38" s="11"/>
      <c r="H38" s="8"/>
      <c r="I38" s="12"/>
      <c r="J38" s="11">
        <f t="shared" si="3"/>
        <v>400000</v>
      </c>
      <c r="K38" s="11">
        <f t="shared" si="4"/>
        <v>66660</v>
      </c>
      <c r="L38" s="12">
        <f t="shared" si="5"/>
        <v>0.16664999999999999</v>
      </c>
    </row>
    <row r="39" spans="1:12" ht="51" x14ac:dyDescent="0.2">
      <c r="A39" s="8">
        <v>0</v>
      </c>
      <c r="B39" s="9" t="s">
        <v>58</v>
      </c>
      <c r="C39" s="10" t="s">
        <v>59</v>
      </c>
      <c r="D39" s="33">
        <v>17310800</v>
      </c>
      <c r="E39" s="33">
        <v>2821000.2</v>
      </c>
      <c r="F39" s="12">
        <f t="shared" si="1"/>
        <v>0.16296186195900825</v>
      </c>
      <c r="G39" s="17">
        <v>144254</v>
      </c>
      <c r="H39" s="17">
        <v>144254</v>
      </c>
      <c r="I39" s="12">
        <f t="shared" si="2"/>
        <v>1</v>
      </c>
      <c r="J39" s="11">
        <f t="shared" si="3"/>
        <v>17455054</v>
      </c>
      <c r="K39" s="11">
        <f t="shared" si="4"/>
        <v>2965254.2</v>
      </c>
      <c r="L39" s="12">
        <f t="shared" si="5"/>
        <v>0.16987940570106516</v>
      </c>
    </row>
    <row r="40" spans="1:12" ht="63.75" x14ac:dyDescent="0.2">
      <c r="A40" s="8">
        <v>0</v>
      </c>
      <c r="B40" s="9" t="s">
        <v>60</v>
      </c>
      <c r="C40" s="10" t="s">
        <v>61</v>
      </c>
      <c r="D40" s="33">
        <v>6294600</v>
      </c>
      <c r="E40" s="33">
        <v>1437135.92</v>
      </c>
      <c r="F40" s="12">
        <f t="shared" si="1"/>
        <v>0.22831250913481396</v>
      </c>
      <c r="G40" s="17"/>
      <c r="H40" s="17"/>
      <c r="I40" s="12"/>
      <c r="J40" s="11">
        <f t="shared" si="3"/>
        <v>6294600</v>
      </c>
      <c r="K40" s="11">
        <f t="shared" si="4"/>
        <v>1437135.92</v>
      </c>
      <c r="L40" s="12">
        <f t="shared" si="5"/>
        <v>0.22831250913481396</v>
      </c>
    </row>
    <row r="41" spans="1:12" ht="38.25" x14ac:dyDescent="0.2">
      <c r="A41" s="8">
        <v>0</v>
      </c>
      <c r="B41" s="9" t="s">
        <v>62</v>
      </c>
      <c r="C41" s="10" t="s">
        <v>63</v>
      </c>
      <c r="D41" s="33">
        <v>180000</v>
      </c>
      <c r="E41" s="33">
        <v>0</v>
      </c>
      <c r="F41" s="12">
        <f t="shared" si="1"/>
        <v>0</v>
      </c>
      <c r="G41" s="11"/>
      <c r="H41" s="8"/>
      <c r="I41" s="12"/>
      <c r="J41" s="11">
        <f t="shared" si="3"/>
        <v>180000</v>
      </c>
      <c r="K41" s="11">
        <f t="shared" si="4"/>
        <v>0</v>
      </c>
      <c r="L41" s="12">
        <f t="shared" si="5"/>
        <v>0</v>
      </c>
    </row>
    <row r="42" spans="1:12" ht="51" x14ac:dyDescent="0.2">
      <c r="A42" s="8">
        <v>0</v>
      </c>
      <c r="B42" s="9" t="s">
        <v>64</v>
      </c>
      <c r="C42" s="10" t="s">
        <v>65</v>
      </c>
      <c r="D42" s="34">
        <v>400000</v>
      </c>
      <c r="E42" s="34">
        <v>0</v>
      </c>
      <c r="F42" s="12">
        <f t="shared" si="1"/>
        <v>0</v>
      </c>
      <c r="G42" s="11"/>
      <c r="H42" s="8"/>
      <c r="I42" s="12"/>
      <c r="J42" s="11">
        <f t="shared" si="3"/>
        <v>400000</v>
      </c>
      <c r="K42" s="11">
        <f t="shared" si="4"/>
        <v>0</v>
      </c>
      <c r="L42" s="12">
        <f t="shared" si="5"/>
        <v>0</v>
      </c>
    </row>
    <row r="43" spans="1:12" ht="51" x14ac:dyDescent="0.2">
      <c r="A43" s="8">
        <v>0</v>
      </c>
      <c r="B43" s="9" t="s">
        <v>66</v>
      </c>
      <c r="C43" s="10" t="s">
        <v>67</v>
      </c>
      <c r="D43" s="34">
        <v>2500000</v>
      </c>
      <c r="E43" s="34">
        <v>615985.85</v>
      </c>
      <c r="F43" s="12">
        <f t="shared" si="1"/>
        <v>0.24639433999999999</v>
      </c>
      <c r="G43" s="11"/>
      <c r="H43" s="8"/>
      <c r="I43" s="12"/>
      <c r="J43" s="11">
        <f t="shared" si="3"/>
        <v>2500000</v>
      </c>
      <c r="K43" s="11">
        <f t="shared" si="4"/>
        <v>615985.85</v>
      </c>
      <c r="L43" s="12">
        <f t="shared" si="5"/>
        <v>0.24639433999999999</v>
      </c>
    </row>
    <row r="44" spans="1:12" ht="51" x14ac:dyDescent="0.2">
      <c r="A44" s="8">
        <v>0</v>
      </c>
      <c r="B44" s="9" t="s">
        <v>68</v>
      </c>
      <c r="C44" s="10" t="s">
        <v>69</v>
      </c>
      <c r="D44" s="34">
        <v>900000</v>
      </c>
      <c r="E44" s="34">
        <v>133395.93</v>
      </c>
      <c r="F44" s="12">
        <f t="shared" si="1"/>
        <v>0.14821769999999998</v>
      </c>
      <c r="G44" s="11"/>
      <c r="H44" s="8"/>
      <c r="I44" s="12"/>
      <c r="J44" s="11">
        <f t="shared" si="3"/>
        <v>900000</v>
      </c>
      <c r="K44" s="11">
        <f t="shared" si="4"/>
        <v>133395.93</v>
      </c>
      <c r="L44" s="12">
        <f t="shared" si="5"/>
        <v>0.14821769999999998</v>
      </c>
    </row>
    <row r="45" spans="1:12" ht="38.25" x14ac:dyDescent="0.2">
      <c r="A45" s="8">
        <v>0</v>
      </c>
      <c r="B45" s="9" t="s">
        <v>70</v>
      </c>
      <c r="C45" s="10" t="s">
        <v>71</v>
      </c>
      <c r="D45" s="34">
        <v>442000</v>
      </c>
      <c r="E45" s="34">
        <v>102882.69</v>
      </c>
      <c r="F45" s="12">
        <f t="shared" si="1"/>
        <v>0.23276626696832581</v>
      </c>
      <c r="G45" s="11"/>
      <c r="H45" s="8"/>
      <c r="I45" s="12"/>
      <c r="J45" s="11">
        <f t="shared" si="3"/>
        <v>442000</v>
      </c>
      <c r="K45" s="11">
        <f t="shared" si="4"/>
        <v>102882.69</v>
      </c>
      <c r="L45" s="12">
        <f t="shared" si="5"/>
        <v>0.23276626696832581</v>
      </c>
    </row>
    <row r="46" spans="1:12" ht="51" x14ac:dyDescent="0.2">
      <c r="A46" s="8">
        <v>0</v>
      </c>
      <c r="B46" s="9" t="s">
        <v>72</v>
      </c>
      <c r="C46" s="10" t="s">
        <v>73</v>
      </c>
      <c r="D46" s="35">
        <v>2153935</v>
      </c>
      <c r="E46" s="35">
        <v>276820.23</v>
      </c>
      <c r="F46" s="12">
        <f t="shared" si="1"/>
        <v>0.12851837683124143</v>
      </c>
      <c r="G46" s="17"/>
      <c r="H46" s="17"/>
      <c r="I46" s="12"/>
      <c r="J46" s="11">
        <f t="shared" si="3"/>
        <v>2153935</v>
      </c>
      <c r="K46" s="11">
        <f t="shared" si="4"/>
        <v>276820.23</v>
      </c>
      <c r="L46" s="12">
        <f t="shared" si="5"/>
        <v>0.12851837683124143</v>
      </c>
    </row>
    <row r="47" spans="1:12" x14ac:dyDescent="0.2">
      <c r="A47" s="8">
        <v>0</v>
      </c>
      <c r="B47" s="9" t="s">
        <v>74</v>
      </c>
      <c r="C47" s="10" t="s">
        <v>75</v>
      </c>
      <c r="D47" s="35">
        <v>30000</v>
      </c>
      <c r="E47" s="35">
        <v>0</v>
      </c>
      <c r="F47" s="12">
        <f t="shared" si="1"/>
        <v>0</v>
      </c>
      <c r="G47" s="11"/>
      <c r="H47" s="8"/>
      <c r="I47" s="12"/>
      <c r="J47" s="11">
        <f t="shared" si="3"/>
        <v>30000</v>
      </c>
      <c r="K47" s="11">
        <f t="shared" si="4"/>
        <v>0</v>
      </c>
      <c r="L47" s="12">
        <f t="shared" si="5"/>
        <v>0</v>
      </c>
    </row>
    <row r="48" spans="1:12" ht="63.75" hidden="1" x14ac:dyDescent="0.2">
      <c r="A48" s="8"/>
      <c r="B48" s="15" t="s">
        <v>163</v>
      </c>
      <c r="C48" s="16" t="s">
        <v>164</v>
      </c>
      <c r="D48" s="11"/>
      <c r="E48" s="11"/>
      <c r="F48" s="12"/>
      <c r="G48" s="17"/>
      <c r="H48" s="17"/>
      <c r="I48" s="12" t="e">
        <f t="shared" si="2"/>
        <v>#DIV/0!</v>
      </c>
      <c r="J48" s="11">
        <f t="shared" si="3"/>
        <v>0</v>
      </c>
      <c r="K48" s="11">
        <f t="shared" si="4"/>
        <v>0</v>
      </c>
      <c r="L48" s="12" t="e">
        <f t="shared" si="5"/>
        <v>#DIV/0!</v>
      </c>
    </row>
    <row r="49" spans="1:12" ht="38.25" x14ac:dyDescent="0.2">
      <c r="A49" s="8">
        <v>0</v>
      </c>
      <c r="B49" s="9" t="s">
        <v>76</v>
      </c>
      <c r="C49" s="10" t="s">
        <v>77</v>
      </c>
      <c r="D49" s="36">
        <v>1335000</v>
      </c>
      <c r="E49" s="36">
        <v>129685.70000000001</v>
      </c>
      <c r="F49" s="12">
        <f t="shared" si="1"/>
        <v>9.7142846441947581E-2</v>
      </c>
      <c r="G49" s="17">
        <v>401122.78</v>
      </c>
      <c r="H49" s="17">
        <v>401122.78</v>
      </c>
      <c r="I49" s="12">
        <f t="shared" si="2"/>
        <v>1</v>
      </c>
      <c r="J49" s="11">
        <f t="shared" si="3"/>
        <v>1736122.78</v>
      </c>
      <c r="K49" s="11">
        <f t="shared" si="4"/>
        <v>530808.48</v>
      </c>
      <c r="L49" s="12">
        <f t="shared" si="5"/>
        <v>0.30574362949145795</v>
      </c>
    </row>
    <row r="50" spans="1:12" ht="38.25" x14ac:dyDescent="0.2">
      <c r="A50" s="8">
        <v>0</v>
      </c>
      <c r="B50" s="9" t="s">
        <v>78</v>
      </c>
      <c r="C50" s="10" t="s">
        <v>79</v>
      </c>
      <c r="D50" s="36">
        <v>2404600</v>
      </c>
      <c r="E50" s="36">
        <v>630464.63000000012</v>
      </c>
      <c r="F50" s="12">
        <f t="shared" si="1"/>
        <v>0.26219106296265499</v>
      </c>
      <c r="G50" s="17">
        <v>232360.98</v>
      </c>
      <c r="H50" s="17">
        <v>232360.98</v>
      </c>
      <c r="I50" s="12">
        <f t="shared" si="2"/>
        <v>1</v>
      </c>
      <c r="J50" s="11">
        <f t="shared" si="3"/>
        <v>2636960.98</v>
      </c>
      <c r="K50" s="11">
        <f t="shared" si="4"/>
        <v>862825.6100000001</v>
      </c>
      <c r="L50" s="12">
        <f t="shared" si="5"/>
        <v>0.32720454210133976</v>
      </c>
    </row>
    <row r="51" spans="1:12" ht="25.5" x14ac:dyDescent="0.2">
      <c r="A51" s="8">
        <v>0</v>
      </c>
      <c r="B51" s="9" t="s">
        <v>80</v>
      </c>
      <c r="C51" s="10" t="s">
        <v>81</v>
      </c>
      <c r="D51" s="36">
        <v>17200000</v>
      </c>
      <c r="E51" s="36">
        <v>5782947.7300000004</v>
      </c>
      <c r="F51" s="12">
        <f t="shared" si="1"/>
        <v>0.33621789127906981</v>
      </c>
      <c r="G51" s="17"/>
      <c r="H51" s="17"/>
      <c r="I51" s="12"/>
      <c r="J51" s="11">
        <f t="shared" si="3"/>
        <v>17200000</v>
      </c>
      <c r="K51" s="11">
        <f t="shared" si="4"/>
        <v>5782947.7300000004</v>
      </c>
      <c r="L51" s="12">
        <f t="shared" si="5"/>
        <v>0.33621789127906981</v>
      </c>
    </row>
    <row r="52" spans="1:12" x14ac:dyDescent="0.2">
      <c r="A52" s="8">
        <v>1</v>
      </c>
      <c r="B52" s="19" t="s">
        <v>82</v>
      </c>
      <c r="C52" s="20" t="s">
        <v>83</v>
      </c>
      <c r="D52" s="21">
        <f>SUM(D53:D57)</f>
        <v>29097740</v>
      </c>
      <c r="E52" s="21">
        <f>SUM(E53:E57)</f>
        <v>6777998.7000000011</v>
      </c>
      <c r="F52" s="18">
        <f t="shared" si="1"/>
        <v>0.23293900832160852</v>
      </c>
      <c r="G52" s="21">
        <f t="shared" ref="G52:H52" si="9">SUM(G53:G57)</f>
        <v>60322514.68</v>
      </c>
      <c r="H52" s="21">
        <f t="shared" si="9"/>
        <v>586892.82000000007</v>
      </c>
      <c r="I52" s="18">
        <f t="shared" si="2"/>
        <v>9.7292499013570642E-3</v>
      </c>
      <c r="J52" s="21">
        <f t="shared" si="3"/>
        <v>89420254.680000007</v>
      </c>
      <c r="K52" s="21">
        <f t="shared" si="4"/>
        <v>7364891.5200000014</v>
      </c>
      <c r="L52" s="18">
        <f t="shared" si="5"/>
        <v>8.236267662573829E-2</v>
      </c>
    </row>
    <row r="53" spans="1:12" x14ac:dyDescent="0.2">
      <c r="A53" s="8">
        <v>0</v>
      </c>
      <c r="B53" s="9" t="s">
        <v>84</v>
      </c>
      <c r="C53" s="10" t="s">
        <v>85</v>
      </c>
      <c r="D53" s="37">
        <v>10628100</v>
      </c>
      <c r="E53" s="37">
        <v>2495891.64</v>
      </c>
      <c r="F53" s="12">
        <f t="shared" si="1"/>
        <v>0.23483893075902562</v>
      </c>
      <c r="G53" s="17">
        <v>401601</v>
      </c>
      <c r="H53" s="17">
        <v>164032.42000000001</v>
      </c>
      <c r="I53" s="12">
        <f t="shared" si="2"/>
        <v>0.40844624390875522</v>
      </c>
      <c r="J53" s="11">
        <f t="shared" si="3"/>
        <v>11029701</v>
      </c>
      <c r="K53" s="11">
        <f t="shared" si="4"/>
        <v>2659924.06</v>
      </c>
      <c r="L53" s="12">
        <f t="shared" si="5"/>
        <v>0.24116012392357691</v>
      </c>
    </row>
    <row r="54" spans="1:12" ht="25.5" x14ac:dyDescent="0.2">
      <c r="A54" s="8">
        <v>0</v>
      </c>
      <c r="B54" s="9" t="s">
        <v>86</v>
      </c>
      <c r="C54" s="10" t="s">
        <v>87</v>
      </c>
      <c r="D54" s="37">
        <v>15991140</v>
      </c>
      <c r="E54" s="37">
        <v>3688974.74</v>
      </c>
      <c r="F54" s="12">
        <f t="shared" si="1"/>
        <v>0.23068866509829819</v>
      </c>
      <c r="G54" s="17">
        <v>1184383.68</v>
      </c>
      <c r="H54" s="17">
        <v>422460.4</v>
      </c>
      <c r="I54" s="12">
        <f t="shared" si="2"/>
        <v>0.35669218272240971</v>
      </c>
      <c r="J54" s="11">
        <f t="shared" si="3"/>
        <v>17175523.68</v>
      </c>
      <c r="K54" s="11">
        <f t="shared" si="4"/>
        <v>4111435.14</v>
      </c>
      <c r="L54" s="12">
        <f t="shared" si="5"/>
        <v>0.23937757104824417</v>
      </c>
    </row>
    <row r="55" spans="1:12" ht="25.5" x14ac:dyDescent="0.2">
      <c r="A55" s="8">
        <v>0</v>
      </c>
      <c r="B55" s="9" t="s">
        <v>88</v>
      </c>
      <c r="C55" s="10" t="s">
        <v>89</v>
      </c>
      <c r="D55" s="37">
        <v>2178500</v>
      </c>
      <c r="E55" s="37">
        <v>563132.32000000007</v>
      </c>
      <c r="F55" s="12">
        <f t="shared" si="1"/>
        <v>0.25849544181776457</v>
      </c>
      <c r="G55" s="17">
        <v>400</v>
      </c>
      <c r="H55" s="17">
        <v>400</v>
      </c>
      <c r="I55" s="12">
        <f t="shared" si="2"/>
        <v>1</v>
      </c>
      <c r="J55" s="11">
        <f t="shared" si="3"/>
        <v>2178900</v>
      </c>
      <c r="K55" s="11">
        <f t="shared" si="4"/>
        <v>563532.32000000007</v>
      </c>
      <c r="L55" s="12">
        <f t="shared" si="5"/>
        <v>0.25863156638670892</v>
      </c>
    </row>
    <row r="56" spans="1:12" x14ac:dyDescent="0.2">
      <c r="A56" s="8">
        <v>0</v>
      </c>
      <c r="B56" s="9" t="s">
        <v>90</v>
      </c>
      <c r="C56" s="10" t="s">
        <v>91</v>
      </c>
      <c r="D56" s="37">
        <v>300000</v>
      </c>
      <c r="E56" s="37">
        <v>30000</v>
      </c>
      <c r="F56" s="12">
        <f t="shared" si="1"/>
        <v>0.1</v>
      </c>
      <c r="G56" s="17"/>
      <c r="H56" s="17"/>
      <c r="I56" s="12"/>
      <c r="J56" s="11">
        <f t="shared" si="3"/>
        <v>300000</v>
      </c>
      <c r="K56" s="11">
        <f t="shared" si="4"/>
        <v>30000</v>
      </c>
      <c r="L56" s="12">
        <f t="shared" si="5"/>
        <v>0.1</v>
      </c>
    </row>
    <row r="57" spans="1:12" s="48" customFormat="1" ht="38.25" x14ac:dyDescent="0.2">
      <c r="A57" s="50"/>
      <c r="B57" s="51">
        <v>4083</v>
      </c>
      <c r="C57" s="52" t="s">
        <v>188</v>
      </c>
      <c r="D57" s="53"/>
      <c r="E57" s="53"/>
      <c r="F57" s="12"/>
      <c r="G57" s="17">
        <v>58736130</v>
      </c>
      <c r="H57" s="17"/>
      <c r="I57" s="12">
        <f t="shared" si="2"/>
        <v>0</v>
      </c>
      <c r="J57" s="53">
        <f t="shared" ref="J57" si="10">D57+G57</f>
        <v>58736130</v>
      </c>
      <c r="K57" s="53">
        <f t="shared" ref="K57" si="11">E57+H57</f>
        <v>0</v>
      </c>
      <c r="L57" s="12">
        <f t="shared" si="5"/>
        <v>0</v>
      </c>
    </row>
    <row r="58" spans="1:12" x14ac:dyDescent="0.2">
      <c r="A58" s="8">
        <v>1</v>
      </c>
      <c r="B58" s="19" t="s">
        <v>92</v>
      </c>
      <c r="C58" s="20" t="s">
        <v>93</v>
      </c>
      <c r="D58" s="21">
        <f>SUM(D59:D63)</f>
        <v>37716900</v>
      </c>
      <c r="E58" s="21">
        <f>SUM(E59:E63)</f>
        <v>9338714.7400000002</v>
      </c>
      <c r="F58" s="18">
        <f t="shared" si="1"/>
        <v>0.2476002730871307</v>
      </c>
      <c r="G58" s="21">
        <f t="shared" ref="G58:H58" si="12">SUM(G59:G63)</f>
        <v>3566692.95</v>
      </c>
      <c r="H58" s="21">
        <f t="shared" si="12"/>
        <v>211954.99</v>
      </c>
      <c r="I58" s="18">
        <f t="shared" si="2"/>
        <v>5.9426194789209422E-2</v>
      </c>
      <c r="J58" s="21">
        <f t="shared" si="3"/>
        <v>41283592.950000003</v>
      </c>
      <c r="K58" s="21">
        <f t="shared" si="4"/>
        <v>9550669.7300000004</v>
      </c>
      <c r="L58" s="18">
        <f t="shared" si="5"/>
        <v>0.23134298755360633</v>
      </c>
    </row>
    <row r="59" spans="1:12" ht="25.5" x14ac:dyDescent="0.2">
      <c r="A59" s="8">
        <v>0</v>
      </c>
      <c r="B59" s="9" t="s">
        <v>94</v>
      </c>
      <c r="C59" s="10" t="s">
        <v>95</v>
      </c>
      <c r="D59" s="38">
        <v>1250000</v>
      </c>
      <c r="E59" s="38">
        <v>128225</v>
      </c>
      <c r="F59" s="12">
        <f t="shared" si="1"/>
        <v>0.10258</v>
      </c>
      <c r="G59" s="11"/>
      <c r="H59" s="8"/>
      <c r="I59" s="12"/>
      <c r="J59" s="11">
        <f t="shared" si="3"/>
        <v>1250000</v>
      </c>
      <c r="K59" s="11">
        <f t="shared" si="4"/>
        <v>128225</v>
      </c>
      <c r="L59" s="12">
        <f t="shared" si="5"/>
        <v>0.10258</v>
      </c>
    </row>
    <row r="60" spans="1:12" ht="38.25" x14ac:dyDescent="0.2">
      <c r="A60" s="8">
        <v>0</v>
      </c>
      <c r="B60" s="9" t="s">
        <v>96</v>
      </c>
      <c r="C60" s="10" t="s">
        <v>97</v>
      </c>
      <c r="D60" s="38">
        <v>24719300</v>
      </c>
      <c r="E60" s="38">
        <v>6627651.370000001</v>
      </c>
      <c r="F60" s="12">
        <f t="shared" si="1"/>
        <v>0.26811646648570148</v>
      </c>
      <c r="G60" s="17">
        <v>76692.95</v>
      </c>
      <c r="H60" s="17">
        <v>1079.81</v>
      </c>
      <c r="I60" s="12">
        <f t="shared" si="2"/>
        <v>1.4079651389078135E-2</v>
      </c>
      <c r="J60" s="11">
        <f t="shared" si="3"/>
        <v>24795992.949999999</v>
      </c>
      <c r="K60" s="11">
        <f t="shared" si="4"/>
        <v>6628731.1800000006</v>
      </c>
      <c r="L60" s="12">
        <f t="shared" si="5"/>
        <v>0.26733074143739827</v>
      </c>
    </row>
    <row r="61" spans="1:12" x14ac:dyDescent="0.2">
      <c r="A61" s="8">
        <v>0</v>
      </c>
      <c r="B61" s="9" t="s">
        <v>98</v>
      </c>
      <c r="C61" s="10" t="s">
        <v>99</v>
      </c>
      <c r="D61" s="38">
        <v>11747600</v>
      </c>
      <c r="E61" s="38">
        <v>2582838.3699999996</v>
      </c>
      <c r="F61" s="12">
        <f t="shared" si="1"/>
        <v>0.21986093925567773</v>
      </c>
      <c r="G61" s="17">
        <v>2190000</v>
      </c>
      <c r="H61" s="17">
        <v>210875.18</v>
      </c>
      <c r="I61" s="12">
        <f t="shared" si="2"/>
        <v>9.6290036529680365E-2</v>
      </c>
      <c r="J61" s="11">
        <f t="shared" si="3"/>
        <v>13937600</v>
      </c>
      <c r="K61" s="11">
        <f t="shared" si="4"/>
        <v>2793713.55</v>
      </c>
      <c r="L61" s="12">
        <f t="shared" si="5"/>
        <v>0.20044437708070253</v>
      </c>
    </row>
    <row r="62" spans="1:12" ht="25.5" hidden="1" x14ac:dyDescent="0.2">
      <c r="A62" s="8">
        <v>0</v>
      </c>
      <c r="B62" s="9" t="s">
        <v>100</v>
      </c>
      <c r="C62" s="10" t="s">
        <v>101</v>
      </c>
      <c r="D62" s="11"/>
      <c r="E62" s="11"/>
      <c r="F62" s="12" t="e">
        <f t="shared" si="1"/>
        <v>#DIV/0!</v>
      </c>
      <c r="G62" s="11"/>
      <c r="H62" s="8"/>
      <c r="I62" s="12"/>
      <c r="J62" s="11">
        <f t="shared" si="3"/>
        <v>0</v>
      </c>
      <c r="K62" s="11">
        <f t="shared" si="4"/>
        <v>0</v>
      </c>
      <c r="L62" s="12" t="e">
        <f t="shared" si="5"/>
        <v>#DIV/0!</v>
      </c>
    </row>
    <row r="63" spans="1:12" ht="25.5" x14ac:dyDescent="0.2">
      <c r="A63" s="8"/>
      <c r="B63" s="15" t="s">
        <v>165</v>
      </c>
      <c r="C63" s="16" t="s">
        <v>166</v>
      </c>
      <c r="D63" s="11"/>
      <c r="E63" s="11"/>
      <c r="F63" s="12"/>
      <c r="G63" s="17">
        <v>1300000</v>
      </c>
      <c r="H63" s="17"/>
      <c r="I63" s="12">
        <f t="shared" si="2"/>
        <v>0</v>
      </c>
      <c r="J63" s="11">
        <f t="shared" si="3"/>
        <v>1300000</v>
      </c>
      <c r="K63" s="11">
        <f t="shared" si="4"/>
        <v>0</v>
      </c>
      <c r="L63" s="12">
        <f t="shared" si="5"/>
        <v>0</v>
      </c>
    </row>
    <row r="64" spans="1:12" x14ac:dyDescent="0.2">
      <c r="A64" s="8">
        <v>1</v>
      </c>
      <c r="B64" s="19" t="s">
        <v>102</v>
      </c>
      <c r="C64" s="20" t="s">
        <v>103</v>
      </c>
      <c r="D64" s="21">
        <f>SUM(D65:D69)</f>
        <v>72099000</v>
      </c>
      <c r="E64" s="21">
        <f>SUM(E65:E69)</f>
        <v>21835832.210000001</v>
      </c>
      <c r="F64" s="18">
        <f t="shared" si="1"/>
        <v>0.30285901621381711</v>
      </c>
      <c r="G64" s="21">
        <f t="shared" ref="G64:H64" si="13">SUM(G65:G69)</f>
        <v>0</v>
      </c>
      <c r="H64" s="21">
        <f t="shared" si="13"/>
        <v>0</v>
      </c>
      <c r="I64" s="18" t="e">
        <f t="shared" si="2"/>
        <v>#DIV/0!</v>
      </c>
      <c r="J64" s="21">
        <f t="shared" si="3"/>
        <v>72099000</v>
      </c>
      <c r="K64" s="21">
        <f t="shared" si="4"/>
        <v>21835832.210000001</v>
      </c>
      <c r="L64" s="18">
        <f t="shared" si="5"/>
        <v>0.30285901621381711</v>
      </c>
    </row>
    <row r="65" spans="1:12" ht="25.5" x14ac:dyDescent="0.2">
      <c r="A65" s="8">
        <v>0</v>
      </c>
      <c r="B65" s="9" t="s">
        <v>104</v>
      </c>
      <c r="C65" s="10" t="s">
        <v>105</v>
      </c>
      <c r="D65" s="41">
        <v>5200000</v>
      </c>
      <c r="E65" s="41">
        <v>5200000</v>
      </c>
      <c r="F65" s="12">
        <f t="shared" si="1"/>
        <v>1</v>
      </c>
      <c r="G65" s="11"/>
      <c r="H65" s="8"/>
      <c r="I65" s="12"/>
      <c r="J65" s="11">
        <f t="shared" si="3"/>
        <v>5200000</v>
      </c>
      <c r="K65" s="11">
        <f t="shared" si="4"/>
        <v>5200000</v>
      </c>
      <c r="L65" s="12">
        <f t="shared" si="5"/>
        <v>1</v>
      </c>
    </row>
    <row r="66" spans="1:12" s="39" customFormat="1" ht="25.5" x14ac:dyDescent="0.2">
      <c r="A66" s="40"/>
      <c r="B66" s="42" t="s">
        <v>184</v>
      </c>
      <c r="C66" s="43" t="s">
        <v>185</v>
      </c>
      <c r="D66" s="44">
        <v>1149000</v>
      </c>
      <c r="E66" s="44">
        <v>0</v>
      </c>
      <c r="F66" s="12">
        <f t="shared" si="1"/>
        <v>0</v>
      </c>
      <c r="G66" s="41"/>
      <c r="H66" s="40"/>
      <c r="I66" s="12"/>
      <c r="J66" s="53">
        <f t="shared" ref="J66" si="14">D66+G66</f>
        <v>1149000</v>
      </c>
      <c r="K66" s="53">
        <f t="shared" ref="K66" si="15">E66+H66</f>
        <v>0</v>
      </c>
      <c r="L66" s="12">
        <f t="shared" ref="L66" si="16">K66/J66</f>
        <v>0</v>
      </c>
    </row>
    <row r="67" spans="1:12" x14ac:dyDescent="0.2">
      <c r="A67" s="8">
        <v>0</v>
      </c>
      <c r="B67" s="9" t="s">
        <v>106</v>
      </c>
      <c r="C67" s="10" t="s">
        <v>107</v>
      </c>
      <c r="D67" s="47">
        <v>36080000</v>
      </c>
      <c r="E67" s="47">
        <v>7279426.5199999996</v>
      </c>
      <c r="F67" s="12">
        <f t="shared" si="1"/>
        <v>0.20175794124168514</v>
      </c>
      <c r="G67" s="17"/>
      <c r="H67" s="17"/>
      <c r="I67" s="12"/>
      <c r="J67" s="11">
        <f t="shared" si="3"/>
        <v>36080000</v>
      </c>
      <c r="K67" s="11">
        <f t="shared" si="4"/>
        <v>7279426.5199999996</v>
      </c>
      <c r="L67" s="12">
        <f t="shared" si="5"/>
        <v>0.20175794124168514</v>
      </c>
    </row>
    <row r="68" spans="1:12" ht="63.75" x14ac:dyDescent="0.2">
      <c r="A68" s="8">
        <v>0</v>
      </c>
      <c r="B68" s="9" t="s">
        <v>108</v>
      </c>
      <c r="C68" s="10" t="s">
        <v>109</v>
      </c>
      <c r="D68" s="47">
        <v>29000000</v>
      </c>
      <c r="E68" s="47">
        <v>9356405.6899999995</v>
      </c>
      <c r="F68" s="12">
        <f t="shared" si="1"/>
        <v>0.32263467896551723</v>
      </c>
      <c r="G68" s="11"/>
      <c r="H68" s="8"/>
      <c r="I68" s="12"/>
      <c r="J68" s="11">
        <f t="shared" si="3"/>
        <v>29000000</v>
      </c>
      <c r="K68" s="11">
        <f t="shared" si="4"/>
        <v>9356405.6899999995</v>
      </c>
      <c r="L68" s="12">
        <f t="shared" si="5"/>
        <v>0.32263467896551723</v>
      </c>
    </row>
    <row r="69" spans="1:12" ht="25.5" x14ac:dyDescent="0.2">
      <c r="A69" s="8"/>
      <c r="B69" s="15" t="s">
        <v>167</v>
      </c>
      <c r="C69" s="16" t="s">
        <v>168</v>
      </c>
      <c r="D69" s="47">
        <v>670000</v>
      </c>
      <c r="E69" s="47">
        <v>0</v>
      </c>
      <c r="F69" s="12">
        <f t="shared" si="1"/>
        <v>0</v>
      </c>
      <c r="G69" s="17"/>
      <c r="H69" s="17"/>
      <c r="I69" s="12"/>
      <c r="J69" s="11">
        <f t="shared" si="3"/>
        <v>670000</v>
      </c>
      <c r="K69" s="11">
        <f t="shared" si="4"/>
        <v>0</v>
      </c>
      <c r="L69" s="12">
        <f t="shared" si="5"/>
        <v>0</v>
      </c>
    </row>
    <row r="70" spans="1:12" x14ac:dyDescent="0.2">
      <c r="A70" s="8">
        <v>1</v>
      </c>
      <c r="B70" s="19" t="s">
        <v>110</v>
      </c>
      <c r="C70" s="20" t="s">
        <v>111</v>
      </c>
      <c r="D70" s="21">
        <f>SUM(D71:D83)</f>
        <v>28457000</v>
      </c>
      <c r="E70" s="21">
        <f>SUM(E71:E83)</f>
        <v>492560.08</v>
      </c>
      <c r="F70" s="18">
        <f t="shared" si="1"/>
        <v>1.7308925044804441E-2</v>
      </c>
      <c r="G70" s="21">
        <f>SUM(G71:G83)</f>
        <v>20418000</v>
      </c>
      <c r="H70" s="21">
        <f>SUM(H71:H83)</f>
        <v>1999980</v>
      </c>
      <c r="I70" s="18">
        <f t="shared" si="2"/>
        <v>9.7951807228915666E-2</v>
      </c>
      <c r="J70" s="21">
        <f t="shared" si="3"/>
        <v>48875000</v>
      </c>
      <c r="K70" s="21">
        <f t="shared" si="4"/>
        <v>2492540.08</v>
      </c>
      <c r="L70" s="18">
        <f t="shared" si="5"/>
        <v>5.0998262506393867E-2</v>
      </c>
    </row>
    <row r="71" spans="1:12" x14ac:dyDescent="0.2">
      <c r="A71" s="8">
        <v>0</v>
      </c>
      <c r="B71" s="9" t="s">
        <v>112</v>
      </c>
      <c r="C71" s="10" t="s">
        <v>113</v>
      </c>
      <c r="D71" s="11">
        <v>450000</v>
      </c>
      <c r="E71" s="11"/>
      <c r="F71" s="12">
        <f t="shared" si="1"/>
        <v>0</v>
      </c>
      <c r="G71" s="17"/>
      <c r="H71" s="17"/>
      <c r="I71" s="12"/>
      <c r="J71" s="11">
        <f t="shared" si="3"/>
        <v>450000</v>
      </c>
      <c r="K71" s="11">
        <f t="shared" si="4"/>
        <v>0</v>
      </c>
      <c r="L71" s="12">
        <f t="shared" si="5"/>
        <v>0</v>
      </c>
    </row>
    <row r="72" spans="1:12" x14ac:dyDescent="0.2">
      <c r="A72" s="8"/>
      <c r="B72" s="15" t="s">
        <v>169</v>
      </c>
      <c r="C72" s="16" t="s">
        <v>170</v>
      </c>
      <c r="D72" s="11"/>
      <c r="E72" s="11"/>
      <c r="F72" s="12"/>
      <c r="G72" s="17">
        <v>6200000</v>
      </c>
      <c r="H72" s="17"/>
      <c r="I72" s="12">
        <f t="shared" ref="I72:I95" si="17">H72/G72</f>
        <v>0</v>
      </c>
      <c r="J72" s="11">
        <f t="shared" ref="J72:J95" si="18">D72+G72</f>
        <v>6200000</v>
      </c>
      <c r="K72" s="11">
        <f t="shared" ref="K72:K95" si="19">E72+H72</f>
        <v>0</v>
      </c>
      <c r="L72" s="12">
        <f t="shared" ref="L72:L95" si="20">K72/J72</f>
        <v>0</v>
      </c>
    </row>
    <row r="73" spans="1:12" ht="25.5" x14ac:dyDescent="0.2">
      <c r="A73" s="8"/>
      <c r="B73" s="15" t="s">
        <v>171</v>
      </c>
      <c r="C73" s="16" t="s">
        <v>172</v>
      </c>
      <c r="D73" s="11"/>
      <c r="E73" s="11"/>
      <c r="F73" s="12"/>
      <c r="G73" s="17">
        <v>920000</v>
      </c>
      <c r="H73" s="17"/>
      <c r="I73" s="12">
        <f t="shared" si="17"/>
        <v>0</v>
      </c>
      <c r="J73" s="11">
        <f t="shared" si="18"/>
        <v>920000</v>
      </c>
      <c r="K73" s="11">
        <f t="shared" si="19"/>
        <v>0</v>
      </c>
      <c r="L73" s="12">
        <f t="shared" si="20"/>
        <v>0</v>
      </c>
    </row>
    <row r="74" spans="1:12" ht="25.5" x14ac:dyDescent="0.2">
      <c r="A74" s="8"/>
      <c r="B74" s="15" t="s">
        <v>173</v>
      </c>
      <c r="C74" s="16" t="s">
        <v>174</v>
      </c>
      <c r="D74" s="11"/>
      <c r="E74" s="11"/>
      <c r="F74" s="12"/>
      <c r="G74" s="17">
        <v>8000000</v>
      </c>
      <c r="H74" s="17"/>
      <c r="I74" s="12">
        <f t="shared" si="17"/>
        <v>0</v>
      </c>
      <c r="J74" s="11">
        <f t="shared" si="18"/>
        <v>8000000</v>
      </c>
      <c r="K74" s="11">
        <f t="shared" si="19"/>
        <v>0</v>
      </c>
      <c r="L74" s="12">
        <f t="shared" si="20"/>
        <v>0</v>
      </c>
    </row>
    <row r="75" spans="1:12" x14ac:dyDescent="0.2">
      <c r="A75" s="8">
        <v>0</v>
      </c>
      <c r="B75" s="9" t="s">
        <v>114</v>
      </c>
      <c r="C75" s="10" t="s">
        <v>115</v>
      </c>
      <c r="D75" s="11">
        <v>500000</v>
      </c>
      <c r="E75" s="11"/>
      <c r="F75" s="12">
        <f t="shared" si="1"/>
        <v>0</v>
      </c>
      <c r="G75" s="11"/>
      <c r="H75" s="8"/>
      <c r="I75" s="12"/>
      <c r="J75" s="11">
        <f t="shared" si="18"/>
        <v>500000</v>
      </c>
      <c r="K75" s="11">
        <f t="shared" si="19"/>
        <v>0</v>
      </c>
      <c r="L75" s="12">
        <f t="shared" si="20"/>
        <v>0</v>
      </c>
    </row>
    <row r="76" spans="1:12" x14ac:dyDescent="0.2">
      <c r="A76" s="8"/>
      <c r="B76" s="15" t="s">
        <v>175</v>
      </c>
      <c r="C76" s="16" t="s">
        <v>176</v>
      </c>
      <c r="D76" s="11">
        <v>199000</v>
      </c>
      <c r="E76" s="11"/>
      <c r="F76" s="12">
        <f t="shared" si="1"/>
        <v>0</v>
      </c>
      <c r="G76" s="17"/>
      <c r="H76" s="17"/>
      <c r="I76" s="12"/>
      <c r="J76" s="11">
        <f t="shared" si="18"/>
        <v>199000</v>
      </c>
      <c r="K76" s="11">
        <f t="shared" si="19"/>
        <v>0</v>
      </c>
      <c r="L76" s="12">
        <f t="shared" si="20"/>
        <v>0</v>
      </c>
    </row>
    <row r="77" spans="1:12" ht="25.5" x14ac:dyDescent="0.2">
      <c r="A77" s="8">
        <v>0</v>
      </c>
      <c r="B77" s="9" t="s">
        <v>116</v>
      </c>
      <c r="C77" s="10" t="s">
        <v>117</v>
      </c>
      <c r="D77" s="11">
        <v>24650000</v>
      </c>
      <c r="E77" s="11"/>
      <c r="F77" s="12">
        <f t="shared" si="1"/>
        <v>0</v>
      </c>
      <c r="G77" s="17"/>
      <c r="H77" s="17"/>
      <c r="I77" s="12"/>
      <c r="J77" s="11">
        <f t="shared" si="18"/>
        <v>24650000</v>
      </c>
      <c r="K77" s="11">
        <f t="shared" si="19"/>
        <v>0</v>
      </c>
      <c r="L77" s="12">
        <f t="shared" si="20"/>
        <v>0</v>
      </c>
    </row>
    <row r="78" spans="1:12" s="45" customFormat="1" x14ac:dyDescent="0.2">
      <c r="A78" s="46"/>
      <c r="B78" s="51" t="s">
        <v>186</v>
      </c>
      <c r="C78" s="52" t="s">
        <v>187</v>
      </c>
      <c r="D78" s="53">
        <v>93000</v>
      </c>
      <c r="E78" s="53">
        <v>23000</v>
      </c>
      <c r="F78" s="12">
        <f t="shared" si="1"/>
        <v>0.24731182795698925</v>
      </c>
      <c r="G78" s="17"/>
      <c r="H78" s="17"/>
      <c r="I78" s="12"/>
      <c r="J78" s="53">
        <f t="shared" ref="J78" si="21">D78+G78</f>
        <v>93000</v>
      </c>
      <c r="K78" s="53">
        <f t="shared" ref="K78" si="22">E78+H78</f>
        <v>23000</v>
      </c>
      <c r="L78" s="12">
        <f t="shared" ref="L78" si="23">K78/J78</f>
        <v>0.24731182795698925</v>
      </c>
    </row>
    <row r="79" spans="1:12" x14ac:dyDescent="0.2">
      <c r="A79" s="8">
        <v>0</v>
      </c>
      <c r="B79" s="9" t="s">
        <v>118</v>
      </c>
      <c r="C79" s="10" t="s">
        <v>119</v>
      </c>
      <c r="D79" s="11">
        <v>100000</v>
      </c>
      <c r="E79" s="11"/>
      <c r="F79" s="12">
        <f t="shared" si="1"/>
        <v>0</v>
      </c>
      <c r="G79" s="11"/>
      <c r="H79" s="8"/>
      <c r="I79" s="12"/>
      <c r="J79" s="11">
        <f t="shared" si="18"/>
        <v>100000</v>
      </c>
      <c r="K79" s="11">
        <f t="shared" si="19"/>
        <v>0</v>
      </c>
      <c r="L79" s="12">
        <f t="shared" si="20"/>
        <v>0</v>
      </c>
    </row>
    <row r="80" spans="1:12" ht="25.5" x14ac:dyDescent="0.2">
      <c r="A80" s="8"/>
      <c r="B80" s="15" t="s">
        <v>177</v>
      </c>
      <c r="C80" s="16" t="s">
        <v>178</v>
      </c>
      <c r="D80" s="11"/>
      <c r="E80" s="11"/>
      <c r="F80" s="12"/>
      <c r="G80" s="17">
        <v>99000</v>
      </c>
      <c r="H80" s="17">
        <v>25080</v>
      </c>
      <c r="I80" s="12">
        <f t="shared" si="17"/>
        <v>0.25333333333333335</v>
      </c>
      <c r="J80" s="11">
        <f t="shared" si="18"/>
        <v>99000</v>
      </c>
      <c r="K80" s="11">
        <f t="shared" si="19"/>
        <v>25080</v>
      </c>
      <c r="L80" s="12">
        <f t="shared" si="20"/>
        <v>0.25333333333333335</v>
      </c>
    </row>
    <row r="81" spans="1:12" x14ac:dyDescent="0.2">
      <c r="A81" s="8"/>
      <c r="B81" s="15" t="s">
        <v>179</v>
      </c>
      <c r="C81" s="16" t="s">
        <v>180</v>
      </c>
      <c r="D81" s="11"/>
      <c r="E81" s="11"/>
      <c r="F81" s="12"/>
      <c r="G81" s="17">
        <f>5024000+175000</f>
        <v>5199000</v>
      </c>
      <c r="H81" s="17">
        <f>1800000+174900</f>
        <v>1974900</v>
      </c>
      <c r="I81" s="12">
        <f t="shared" si="17"/>
        <v>0.37986151182919792</v>
      </c>
      <c r="J81" s="11">
        <f t="shared" si="18"/>
        <v>5199000</v>
      </c>
      <c r="K81" s="11">
        <f t="shared" si="19"/>
        <v>1974900</v>
      </c>
      <c r="L81" s="12">
        <f t="shared" si="20"/>
        <v>0.37986151182919792</v>
      </c>
    </row>
    <row r="82" spans="1:12" ht="25.5" x14ac:dyDescent="0.2">
      <c r="A82" s="8">
        <v>0</v>
      </c>
      <c r="B82" s="9" t="s">
        <v>120</v>
      </c>
      <c r="C82" s="10" t="s">
        <v>121</v>
      </c>
      <c r="D82" s="11">
        <v>300000</v>
      </c>
      <c r="E82" s="11"/>
      <c r="F82" s="12">
        <f t="shared" si="1"/>
        <v>0</v>
      </c>
      <c r="G82" s="11"/>
      <c r="H82" s="8"/>
      <c r="I82" s="12"/>
      <c r="J82" s="11">
        <f t="shared" si="18"/>
        <v>300000</v>
      </c>
      <c r="K82" s="11">
        <f t="shared" si="19"/>
        <v>0</v>
      </c>
      <c r="L82" s="12">
        <f t="shared" si="20"/>
        <v>0</v>
      </c>
    </row>
    <row r="83" spans="1:12" x14ac:dyDescent="0.2">
      <c r="A83" s="8">
        <v>0</v>
      </c>
      <c r="B83" s="9" t="s">
        <v>122</v>
      </c>
      <c r="C83" s="10" t="s">
        <v>123</v>
      </c>
      <c r="D83" s="11">
        <v>2165000</v>
      </c>
      <c r="E83" s="11">
        <v>469560.08</v>
      </c>
      <c r="F83" s="12">
        <f t="shared" si="1"/>
        <v>0.2168868729792148</v>
      </c>
      <c r="G83" s="11"/>
      <c r="H83" s="8"/>
      <c r="I83" s="12"/>
      <c r="J83" s="11">
        <f t="shared" si="18"/>
        <v>2165000</v>
      </c>
      <c r="K83" s="11">
        <f t="shared" si="19"/>
        <v>469560.08</v>
      </c>
      <c r="L83" s="12">
        <f t="shared" si="20"/>
        <v>0.2168868729792148</v>
      </c>
    </row>
    <row r="84" spans="1:12" x14ac:dyDescent="0.2">
      <c r="A84" s="8">
        <v>1</v>
      </c>
      <c r="B84" s="19" t="s">
        <v>124</v>
      </c>
      <c r="C84" s="20" t="s">
        <v>125</v>
      </c>
      <c r="D84" s="21">
        <f>SUM(D85:D91)</f>
        <v>8794600</v>
      </c>
      <c r="E84" s="21">
        <f>SUM(E85:E91)</f>
        <v>1184421.48</v>
      </c>
      <c r="F84" s="18">
        <f t="shared" si="1"/>
        <v>0.1346759920860528</v>
      </c>
      <c r="G84" s="21">
        <f t="shared" ref="G84:H84" si="24">SUM(G85:G91)</f>
        <v>400000</v>
      </c>
      <c r="H84" s="21">
        <f t="shared" si="24"/>
        <v>0</v>
      </c>
      <c r="I84" s="18">
        <f t="shared" si="17"/>
        <v>0</v>
      </c>
      <c r="J84" s="21">
        <f t="shared" si="18"/>
        <v>9194600</v>
      </c>
      <c r="K84" s="21">
        <f t="shared" si="19"/>
        <v>1184421.48</v>
      </c>
      <c r="L84" s="18">
        <f t="shared" si="20"/>
        <v>0.12881707523981467</v>
      </c>
    </row>
    <row r="85" spans="1:12" ht="25.5" x14ac:dyDescent="0.2">
      <c r="A85" s="8">
        <v>0</v>
      </c>
      <c r="B85" s="9" t="s">
        <v>126</v>
      </c>
      <c r="C85" s="10" t="s">
        <v>127</v>
      </c>
      <c r="D85" s="11">
        <v>1718280</v>
      </c>
      <c r="E85" s="11">
        <v>320305.02</v>
      </c>
      <c r="F85" s="12">
        <f t="shared" si="1"/>
        <v>0.18641025909630562</v>
      </c>
      <c r="G85" s="17"/>
      <c r="H85" s="17"/>
      <c r="I85" s="12"/>
      <c r="J85" s="11">
        <f t="shared" si="18"/>
        <v>1718280</v>
      </c>
      <c r="K85" s="11">
        <f t="shared" si="19"/>
        <v>320305.02</v>
      </c>
      <c r="L85" s="12">
        <f t="shared" si="20"/>
        <v>0.18641025909630562</v>
      </c>
    </row>
    <row r="86" spans="1:12" x14ac:dyDescent="0.2">
      <c r="A86" s="8">
        <v>0</v>
      </c>
      <c r="B86" s="9" t="s">
        <v>128</v>
      </c>
      <c r="C86" s="10" t="s">
        <v>129</v>
      </c>
      <c r="D86" s="11">
        <v>1171500</v>
      </c>
      <c r="E86" s="11">
        <v>148487.20000000001</v>
      </c>
      <c r="F86" s="12">
        <f t="shared" si="1"/>
        <v>0.12674963721724286</v>
      </c>
      <c r="G86" s="11"/>
      <c r="H86" s="8"/>
      <c r="I86" s="12"/>
      <c r="J86" s="11">
        <f t="shared" si="18"/>
        <v>1171500</v>
      </c>
      <c r="K86" s="11">
        <f t="shared" si="19"/>
        <v>148487.20000000001</v>
      </c>
      <c r="L86" s="12">
        <f t="shared" si="20"/>
        <v>0.12674963721724286</v>
      </c>
    </row>
    <row r="87" spans="1:12" x14ac:dyDescent="0.2">
      <c r="A87" s="8">
        <v>0</v>
      </c>
      <c r="B87" s="9" t="s">
        <v>130</v>
      </c>
      <c r="C87" s="10" t="s">
        <v>131</v>
      </c>
      <c r="D87" s="11">
        <v>897000</v>
      </c>
      <c r="E87" s="11">
        <v>275618.7</v>
      </c>
      <c r="F87" s="12">
        <f t="shared" si="1"/>
        <v>0.30726722408026758</v>
      </c>
      <c r="G87" s="17"/>
      <c r="H87" s="17"/>
      <c r="I87" s="12"/>
      <c r="J87" s="11">
        <f t="shared" si="18"/>
        <v>897000</v>
      </c>
      <c r="K87" s="11">
        <f t="shared" si="19"/>
        <v>275618.7</v>
      </c>
      <c r="L87" s="12">
        <f t="shared" si="20"/>
        <v>0.30726722408026758</v>
      </c>
    </row>
    <row r="88" spans="1:12" x14ac:dyDescent="0.2">
      <c r="A88" s="8"/>
      <c r="B88" s="15" t="s">
        <v>181</v>
      </c>
      <c r="C88" s="16" t="s">
        <v>182</v>
      </c>
      <c r="D88" s="11"/>
      <c r="E88" s="11"/>
      <c r="F88" s="12"/>
      <c r="G88" s="17">
        <v>400000</v>
      </c>
      <c r="H88" s="17"/>
      <c r="I88" s="12">
        <f t="shared" si="17"/>
        <v>0</v>
      </c>
      <c r="J88" s="11">
        <f t="shared" si="18"/>
        <v>400000</v>
      </c>
      <c r="K88" s="11">
        <f t="shared" si="19"/>
        <v>0</v>
      </c>
      <c r="L88" s="12">
        <f t="shared" si="20"/>
        <v>0</v>
      </c>
    </row>
    <row r="89" spans="1:12" x14ac:dyDescent="0.2">
      <c r="A89" s="8">
        <v>0</v>
      </c>
      <c r="B89" s="9" t="s">
        <v>132</v>
      </c>
      <c r="C89" s="10" t="s">
        <v>133</v>
      </c>
      <c r="D89" s="11">
        <v>3600000</v>
      </c>
      <c r="E89" s="11">
        <v>440010.56</v>
      </c>
      <c r="F89" s="12">
        <f t="shared" ref="F89:F95" si="25">E89/D89</f>
        <v>0.12222515555555555</v>
      </c>
      <c r="G89" s="11"/>
      <c r="H89" s="8"/>
      <c r="I89" s="12"/>
      <c r="J89" s="11">
        <f t="shared" si="18"/>
        <v>3600000</v>
      </c>
      <c r="K89" s="11">
        <f t="shared" si="19"/>
        <v>440010.56</v>
      </c>
      <c r="L89" s="12">
        <f t="shared" si="20"/>
        <v>0.12222515555555555</v>
      </c>
    </row>
    <row r="90" spans="1:12" x14ac:dyDescent="0.2">
      <c r="A90" s="8">
        <v>0</v>
      </c>
      <c r="B90" s="9" t="s">
        <v>134</v>
      </c>
      <c r="C90" s="10" t="s">
        <v>135</v>
      </c>
      <c r="D90" s="11">
        <v>1407820</v>
      </c>
      <c r="E90" s="11"/>
      <c r="F90" s="12">
        <f t="shared" si="25"/>
        <v>0</v>
      </c>
      <c r="G90" s="11"/>
      <c r="H90" s="8"/>
      <c r="I90" s="12"/>
      <c r="J90" s="11">
        <f t="shared" si="18"/>
        <v>1407820</v>
      </c>
      <c r="K90" s="11">
        <f t="shared" si="19"/>
        <v>0</v>
      </c>
      <c r="L90" s="12">
        <f t="shared" si="20"/>
        <v>0</v>
      </c>
    </row>
    <row r="91" spans="1:12" ht="38.25" hidden="1" x14ac:dyDescent="0.2">
      <c r="A91" s="8">
        <v>0</v>
      </c>
      <c r="B91" s="9" t="s">
        <v>136</v>
      </c>
      <c r="C91" s="10" t="s">
        <v>137</v>
      </c>
      <c r="D91" s="11"/>
      <c r="E91" s="11"/>
      <c r="F91" s="12" t="e">
        <f t="shared" si="25"/>
        <v>#DIV/0!</v>
      </c>
      <c r="G91" s="11"/>
      <c r="H91" s="8"/>
      <c r="I91" s="12"/>
      <c r="J91" s="11">
        <f t="shared" si="18"/>
        <v>0</v>
      </c>
      <c r="K91" s="11">
        <f t="shared" si="19"/>
        <v>0</v>
      </c>
      <c r="L91" s="12" t="e">
        <f t="shared" si="20"/>
        <v>#DIV/0!</v>
      </c>
    </row>
    <row r="92" spans="1:12" x14ac:dyDescent="0.2">
      <c r="A92" s="8">
        <v>1</v>
      </c>
      <c r="B92" s="19" t="s">
        <v>138</v>
      </c>
      <c r="C92" s="20" t="s">
        <v>139</v>
      </c>
      <c r="D92" s="21">
        <f>SUM(D93:D94)</f>
        <v>13300000</v>
      </c>
      <c r="E92" s="21">
        <f>SUM(E93:E94)</f>
        <v>11300000</v>
      </c>
      <c r="F92" s="18">
        <f t="shared" si="25"/>
        <v>0.84962406015037595</v>
      </c>
      <c r="G92" s="21">
        <f t="shared" ref="G92:H92" si="26">SUM(G93:G94)</f>
        <v>0</v>
      </c>
      <c r="H92" s="21">
        <f t="shared" si="26"/>
        <v>0</v>
      </c>
      <c r="I92" s="18" t="e">
        <f t="shared" si="17"/>
        <v>#DIV/0!</v>
      </c>
      <c r="J92" s="21">
        <f t="shared" si="18"/>
        <v>13300000</v>
      </c>
      <c r="K92" s="21">
        <f t="shared" si="19"/>
        <v>11300000</v>
      </c>
      <c r="L92" s="18">
        <f t="shared" si="20"/>
        <v>0.84962406015037595</v>
      </c>
    </row>
    <row r="93" spans="1:12" x14ac:dyDescent="0.2">
      <c r="A93" s="8">
        <v>0</v>
      </c>
      <c r="B93" s="9" t="s">
        <v>140</v>
      </c>
      <c r="C93" s="10" t="s">
        <v>141</v>
      </c>
      <c r="D93" s="11">
        <v>1200000</v>
      </c>
      <c r="E93" s="11"/>
      <c r="F93" s="12">
        <f t="shared" si="25"/>
        <v>0</v>
      </c>
      <c r="G93" s="17"/>
      <c r="H93" s="17"/>
      <c r="I93" s="12"/>
      <c r="J93" s="11">
        <f t="shared" si="18"/>
        <v>1200000</v>
      </c>
      <c r="K93" s="11">
        <f t="shared" si="19"/>
        <v>0</v>
      </c>
      <c r="L93" s="12">
        <f t="shared" si="20"/>
        <v>0</v>
      </c>
    </row>
    <row r="94" spans="1:12" ht="38.25" x14ac:dyDescent="0.2">
      <c r="A94" s="8">
        <v>0</v>
      </c>
      <c r="B94" s="9" t="s">
        <v>142</v>
      </c>
      <c r="C94" s="10" t="s">
        <v>143</v>
      </c>
      <c r="D94" s="11">
        <v>12100000</v>
      </c>
      <c r="E94" s="11">
        <v>11300000</v>
      </c>
      <c r="F94" s="12">
        <f t="shared" si="25"/>
        <v>0.93388429752066116</v>
      </c>
      <c r="G94" s="17"/>
      <c r="H94" s="17"/>
      <c r="I94" s="12"/>
      <c r="J94" s="11">
        <f t="shared" si="18"/>
        <v>12100000</v>
      </c>
      <c r="K94" s="11">
        <f t="shared" si="19"/>
        <v>11300000</v>
      </c>
      <c r="L94" s="12">
        <f t="shared" si="20"/>
        <v>0.93388429752066116</v>
      </c>
    </row>
    <row r="95" spans="1:12" x14ac:dyDescent="0.2">
      <c r="A95" s="8">
        <v>1</v>
      </c>
      <c r="B95" s="19" t="s">
        <v>144</v>
      </c>
      <c r="C95" s="20" t="s">
        <v>145</v>
      </c>
      <c r="D95" s="21">
        <f>D5+D8+D29+D35+D52+D58+D64+D70+D84+D92</f>
        <v>1091335955</v>
      </c>
      <c r="E95" s="21">
        <f>E5+E8+E29+E35+E52+E58+E64+E70+E84+E92</f>
        <v>288713203.01999998</v>
      </c>
      <c r="F95" s="18">
        <f t="shared" si="25"/>
        <v>0.26455025301535123</v>
      </c>
      <c r="G95" s="21">
        <f>G5+G8+G29+G35+G52+G58+G64+G70+G84+G92</f>
        <v>149203811.88999999</v>
      </c>
      <c r="H95" s="21">
        <f>H5+H8+H29+H35+H52+H58+H64+H70+H84+H92</f>
        <v>10183864.060000001</v>
      </c>
      <c r="I95" s="18">
        <f t="shared" si="17"/>
        <v>6.8254717697883077E-2</v>
      </c>
      <c r="J95" s="21">
        <f t="shared" si="18"/>
        <v>1240539766.8899999</v>
      </c>
      <c r="K95" s="21">
        <f t="shared" si="19"/>
        <v>298897067.07999998</v>
      </c>
      <c r="L95" s="18">
        <f t="shared" si="20"/>
        <v>0.24094114115287651</v>
      </c>
    </row>
    <row r="104" hidden="1" x14ac:dyDescent="0.2"/>
  </sheetData>
  <mergeCells count="6">
    <mergeCell ref="G2:I2"/>
    <mergeCell ref="J2:L2"/>
    <mergeCell ref="B1:L1"/>
    <mergeCell ref="D2:F2"/>
    <mergeCell ref="B2:B3"/>
    <mergeCell ref="C2:C3"/>
  </mergeCells>
  <conditionalFormatting sqref="B5:B95 B97:B105">
    <cfRule type="expression" dxfId="83" priority="106" stopIfTrue="1">
      <formula>A5=1</formula>
    </cfRule>
    <cfRule type="expression" dxfId="82" priority="107" stopIfTrue="1">
      <formula>A5=2</formula>
    </cfRule>
    <cfRule type="expression" dxfId="81" priority="108" stopIfTrue="1">
      <formula>A5=3</formula>
    </cfRule>
  </conditionalFormatting>
  <conditionalFormatting sqref="C5:C95 C97:C105">
    <cfRule type="expression" dxfId="80" priority="109" stopIfTrue="1">
      <formula>A5=1</formula>
    </cfRule>
    <cfRule type="expression" dxfId="79" priority="110" stopIfTrue="1">
      <formula>A5=2</formula>
    </cfRule>
    <cfRule type="expression" dxfId="78" priority="111" stopIfTrue="1">
      <formula>A5=3</formula>
    </cfRule>
  </conditionalFormatting>
  <conditionalFormatting sqref="E8 E29 E35 E58 E64 E70 E84 E92 E95 D5:D95 E52">
    <cfRule type="expression" dxfId="77" priority="115" stopIfTrue="1">
      <formula>A5=1</formula>
    </cfRule>
    <cfRule type="expression" dxfId="76" priority="116" stopIfTrue="1">
      <formula>A5=2</formula>
    </cfRule>
    <cfRule type="expression" dxfId="75" priority="117" stopIfTrue="1">
      <formula>A5=3</formula>
    </cfRule>
  </conditionalFormatting>
  <conditionalFormatting sqref="E6:E7 E9:E28 E30:E34 E36:E51 E53:E57 E59:E63 E65:E69 E85:E91 E93:E94 E71:E83">
    <cfRule type="expression" dxfId="74" priority="127" stopIfTrue="1">
      <formula>A6=1</formula>
    </cfRule>
    <cfRule type="expression" dxfId="73" priority="128" stopIfTrue="1">
      <formula>A6=2</formula>
    </cfRule>
    <cfRule type="expression" dxfId="72" priority="129" stopIfTrue="1">
      <formula>A6=3</formula>
    </cfRule>
  </conditionalFormatting>
  <conditionalFormatting sqref="I5:I95 F5:F95 L5:L95">
    <cfRule type="expression" dxfId="71" priority="142" stopIfTrue="1">
      <formula>A5=1</formula>
    </cfRule>
    <cfRule type="expression" dxfId="70" priority="143" stopIfTrue="1">
      <formula>A5=2</formula>
    </cfRule>
    <cfRule type="expression" dxfId="69" priority="144" stopIfTrue="1">
      <formula>A5=3</formula>
    </cfRule>
  </conditionalFormatting>
  <conditionalFormatting sqref="D97:D105">
    <cfRule type="expression" dxfId="68" priority="67" stopIfTrue="1">
      <formula>A97=1</formula>
    </cfRule>
    <cfRule type="expression" dxfId="67" priority="68" stopIfTrue="1">
      <formula>A97=2</formula>
    </cfRule>
    <cfRule type="expression" dxfId="66" priority="69" stopIfTrue="1">
      <formula>A97=3</formula>
    </cfRule>
  </conditionalFormatting>
  <conditionalFormatting sqref="E97:E105">
    <cfRule type="expression" dxfId="65" priority="79" stopIfTrue="1">
      <formula>A97=1</formula>
    </cfRule>
    <cfRule type="expression" dxfId="64" priority="80" stopIfTrue="1">
      <formula>A97=2</formula>
    </cfRule>
    <cfRule type="expression" dxfId="63" priority="81" stopIfTrue="1">
      <formula>A97=3</formula>
    </cfRule>
  </conditionalFormatting>
  <conditionalFormatting sqref="F97:F105">
    <cfRule type="expression" dxfId="62" priority="94" stopIfTrue="1">
      <formula>A97=1</formula>
    </cfRule>
    <cfRule type="expression" dxfId="61" priority="95" stopIfTrue="1">
      <formula>A97=2</formula>
    </cfRule>
    <cfRule type="expression" dxfId="60" priority="96" stopIfTrue="1">
      <formula>A97=3</formula>
    </cfRule>
  </conditionalFormatting>
  <conditionalFormatting sqref="G8:H8">
    <cfRule type="expression" dxfId="59" priority="43" stopIfTrue="1">
      <formula>D8=1</formula>
    </cfRule>
    <cfRule type="expression" dxfId="58" priority="44" stopIfTrue="1">
      <formula>D8=2</formula>
    </cfRule>
    <cfRule type="expression" dxfId="57" priority="45" stopIfTrue="1">
      <formula>D8=3</formula>
    </cfRule>
  </conditionalFormatting>
  <conditionalFormatting sqref="G29:H29">
    <cfRule type="expression" dxfId="56" priority="40" stopIfTrue="1">
      <formula>D29=1</formula>
    </cfRule>
    <cfRule type="expression" dxfId="55" priority="41" stopIfTrue="1">
      <formula>D29=2</formula>
    </cfRule>
    <cfRule type="expression" dxfId="54" priority="42" stopIfTrue="1">
      <formula>D29=3</formula>
    </cfRule>
  </conditionalFormatting>
  <conditionalFormatting sqref="G35:H35">
    <cfRule type="expression" dxfId="53" priority="37" stopIfTrue="1">
      <formula>D35=1</formula>
    </cfRule>
    <cfRule type="expression" dxfId="52" priority="38" stopIfTrue="1">
      <formula>D35=2</formula>
    </cfRule>
    <cfRule type="expression" dxfId="51" priority="39" stopIfTrue="1">
      <formula>D35=3</formula>
    </cfRule>
  </conditionalFormatting>
  <conditionalFormatting sqref="G58:H58">
    <cfRule type="expression" dxfId="47" priority="31" stopIfTrue="1">
      <formula>D58=1</formula>
    </cfRule>
    <cfRule type="expression" dxfId="46" priority="32" stopIfTrue="1">
      <formula>D58=2</formula>
    </cfRule>
    <cfRule type="expression" dxfId="45" priority="33" stopIfTrue="1">
      <formula>D58=3</formula>
    </cfRule>
  </conditionalFormatting>
  <conditionalFormatting sqref="G64:H64">
    <cfRule type="expression" dxfId="44" priority="28" stopIfTrue="1">
      <formula>D64=1</formula>
    </cfRule>
    <cfRule type="expression" dxfId="43" priority="29" stopIfTrue="1">
      <formula>D64=2</formula>
    </cfRule>
    <cfRule type="expression" dxfId="42" priority="30" stopIfTrue="1">
      <formula>D64=3</formula>
    </cfRule>
  </conditionalFormatting>
  <conditionalFormatting sqref="G70:H70">
    <cfRule type="expression" dxfId="41" priority="25" stopIfTrue="1">
      <formula>D70=1</formula>
    </cfRule>
    <cfRule type="expression" dxfId="40" priority="26" stopIfTrue="1">
      <formula>D70=2</formula>
    </cfRule>
    <cfRule type="expression" dxfId="39" priority="27" stopIfTrue="1">
      <formula>D70=3</formula>
    </cfRule>
  </conditionalFormatting>
  <conditionalFormatting sqref="G84:H84">
    <cfRule type="expression" dxfId="38" priority="22" stopIfTrue="1">
      <formula>D84=1</formula>
    </cfRule>
    <cfRule type="expression" dxfId="37" priority="23" stopIfTrue="1">
      <formula>D84=2</formula>
    </cfRule>
    <cfRule type="expression" dxfId="36" priority="24" stopIfTrue="1">
      <formula>D84=3</formula>
    </cfRule>
  </conditionalFormatting>
  <conditionalFormatting sqref="G92:H92">
    <cfRule type="expression" dxfId="35" priority="19" stopIfTrue="1">
      <formula>D92=1</formula>
    </cfRule>
    <cfRule type="expression" dxfId="34" priority="20" stopIfTrue="1">
      <formula>D92=2</formula>
    </cfRule>
    <cfRule type="expression" dxfId="33" priority="21" stopIfTrue="1">
      <formula>D92=3</formula>
    </cfRule>
  </conditionalFormatting>
  <conditionalFormatting sqref="G95:H95">
    <cfRule type="expression" dxfId="32" priority="10" stopIfTrue="1">
      <formula>D95=1</formula>
    </cfRule>
    <cfRule type="expression" dxfId="31" priority="11" stopIfTrue="1">
      <formula>D95=2</formula>
    </cfRule>
    <cfRule type="expression" dxfId="30" priority="12" stopIfTrue="1">
      <formula>D95=3</formula>
    </cfRule>
  </conditionalFormatting>
  <conditionalFormatting sqref="E5">
    <cfRule type="expression" dxfId="29" priority="7" stopIfTrue="1">
      <formula>B5=1</formula>
    </cfRule>
    <cfRule type="expression" dxfId="28" priority="8" stopIfTrue="1">
      <formula>B5=2</formula>
    </cfRule>
    <cfRule type="expression" dxfId="27" priority="9" stopIfTrue="1">
      <formula>B5=3</formula>
    </cfRule>
  </conditionalFormatting>
  <conditionalFormatting sqref="G5:H5">
    <cfRule type="expression" dxfId="26" priority="4" stopIfTrue="1">
      <formula>D5=1</formula>
    </cfRule>
    <cfRule type="expression" dxfId="25" priority="5" stopIfTrue="1">
      <formula>D5=2</formula>
    </cfRule>
    <cfRule type="expression" dxfId="24" priority="6" stopIfTrue="1">
      <formula>D5=3</formula>
    </cfRule>
  </conditionalFormatting>
  <conditionalFormatting sqref="G52:H52">
    <cfRule type="expression" dxfId="14" priority="1" stopIfTrue="1">
      <formula>D52=1</formula>
    </cfRule>
    <cfRule type="expression" dxfId="13" priority="2" stopIfTrue="1">
      <formula>D52=2</formula>
    </cfRule>
    <cfRule type="expression" dxfId="12" priority="3" stopIfTrue="1">
      <formula>D52=3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analiz_vd0</vt:lpstr>
      <vt:lpstr>Аркуш1</vt:lpstr>
      <vt:lpstr>analiz_vd0!Заголовки_для_друку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2026-02-02T12:04:24Z</cp:lastPrinted>
  <dcterms:created xsi:type="dcterms:W3CDTF">2026-02-02T08:35:46Z</dcterms:created>
  <dcterms:modified xsi:type="dcterms:W3CDTF">2026-04-17T12:43:23Z</dcterms:modified>
</cp:coreProperties>
</file>