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7 - ВИКОНКОМ квітень виконання\"/>
    </mc:Choice>
  </mc:AlternateContent>
  <bookViews>
    <workbookView xWindow="0" yWindow="0" windowWidth="21600" windowHeight="8700"/>
  </bookViews>
  <sheets>
    <sheet name="Березень 2026" sheetId="1" r:id="rId1"/>
  </sheets>
  <externalReferences>
    <externalReference r:id="rId2"/>
  </externalReferences>
  <definedNames>
    <definedName name="_xlnm.Print_Titles" localSheetId="0">'Березень 2026'!$5:$7</definedName>
    <definedName name="_xlnm.Print_Area" localSheetId="0">'Березень 2026'!$A$1:$M$105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1" l="1"/>
  <c r="M102" i="1"/>
  <c r="J102" i="1"/>
  <c r="I102" i="1"/>
  <c r="H102" i="1"/>
  <c r="G102" i="1"/>
  <c r="L101" i="1"/>
  <c r="K101" i="1"/>
  <c r="J101" i="1"/>
  <c r="G101" i="1"/>
  <c r="L100" i="1"/>
  <c r="M100" i="1" s="1"/>
  <c r="K100" i="1"/>
  <c r="J100" i="1"/>
  <c r="I100" i="1"/>
  <c r="H100" i="1"/>
  <c r="G100" i="1"/>
  <c r="L99" i="1"/>
  <c r="K99" i="1"/>
  <c r="J99" i="1"/>
  <c r="I99" i="1"/>
  <c r="H99" i="1"/>
  <c r="G99" i="1"/>
  <c r="L98" i="1"/>
  <c r="K98" i="1"/>
  <c r="M98" i="1" s="1"/>
  <c r="J98" i="1"/>
  <c r="I98" i="1"/>
  <c r="H98" i="1"/>
  <c r="G98" i="1"/>
  <c r="L97" i="1"/>
  <c r="K97" i="1"/>
  <c r="G97" i="1"/>
  <c r="D97" i="1"/>
  <c r="J97" i="1" s="1"/>
  <c r="L96" i="1"/>
  <c r="J96" i="1"/>
  <c r="H96" i="1"/>
  <c r="G96" i="1"/>
  <c r="D96" i="1"/>
  <c r="K96" i="1" s="1"/>
  <c r="L95" i="1"/>
  <c r="J95" i="1"/>
  <c r="H95" i="1"/>
  <c r="G95" i="1"/>
  <c r="D95" i="1"/>
  <c r="K95" i="1" s="1"/>
  <c r="L94" i="1"/>
  <c r="I94" i="1"/>
  <c r="D94" i="1"/>
  <c r="L93" i="1"/>
  <c r="D93" i="1"/>
  <c r="L92" i="1"/>
  <c r="J92" i="1"/>
  <c r="I92" i="1"/>
  <c r="G92" i="1"/>
  <c r="D92" i="1"/>
  <c r="K92" i="1" s="1"/>
  <c r="F91" i="1"/>
  <c r="E91" i="1"/>
  <c r="C91" i="1"/>
  <c r="I91" i="1" s="1"/>
  <c r="L90" i="1"/>
  <c r="K90" i="1"/>
  <c r="J90" i="1"/>
  <c r="I90" i="1"/>
  <c r="H90" i="1"/>
  <c r="G90" i="1"/>
  <c r="I89" i="1"/>
  <c r="H89" i="1"/>
  <c r="G88" i="1"/>
  <c r="L87" i="1"/>
  <c r="K87" i="1"/>
  <c r="M87" i="1" s="1"/>
  <c r="J87" i="1"/>
  <c r="I87" i="1"/>
  <c r="L86" i="1"/>
  <c r="M86" i="1" s="1"/>
  <c r="K86" i="1"/>
  <c r="J86" i="1"/>
  <c r="I86" i="1"/>
  <c r="G86" i="1"/>
  <c r="L85" i="1"/>
  <c r="K85" i="1"/>
  <c r="J85" i="1"/>
  <c r="K84" i="1"/>
  <c r="F84" i="1"/>
  <c r="E84" i="1"/>
  <c r="D84" i="1"/>
  <c r="C84" i="1"/>
  <c r="F81" i="1"/>
  <c r="E81" i="1"/>
  <c r="H81" i="1" s="1"/>
  <c r="D81" i="1"/>
  <c r="C81" i="1"/>
  <c r="L80" i="1"/>
  <c r="M80" i="1" s="1"/>
  <c r="K80" i="1"/>
  <c r="J80" i="1"/>
  <c r="I80" i="1"/>
  <c r="G80" i="1"/>
  <c r="L79" i="1"/>
  <c r="M79" i="1" s="1"/>
  <c r="K79" i="1"/>
  <c r="J79" i="1"/>
  <c r="I79" i="1"/>
  <c r="H79" i="1"/>
  <c r="G79" i="1"/>
  <c r="L78" i="1"/>
  <c r="K78" i="1"/>
  <c r="I78" i="1"/>
  <c r="H78" i="1"/>
  <c r="G78" i="1"/>
  <c r="L77" i="1"/>
  <c r="M77" i="1" s="1"/>
  <c r="K77" i="1"/>
  <c r="J77" i="1"/>
  <c r="I77" i="1"/>
  <c r="G77" i="1"/>
  <c r="L76" i="1"/>
  <c r="K76" i="1"/>
  <c r="J76" i="1"/>
  <c r="I76" i="1"/>
  <c r="H76" i="1"/>
  <c r="G76" i="1"/>
  <c r="L75" i="1"/>
  <c r="M75" i="1" s="1"/>
  <c r="K75" i="1"/>
  <c r="J75" i="1"/>
  <c r="I75" i="1"/>
  <c r="H75" i="1"/>
  <c r="G75" i="1"/>
  <c r="L74" i="1"/>
  <c r="K74" i="1"/>
  <c r="K81" i="1" s="1"/>
  <c r="J74" i="1"/>
  <c r="I74" i="1"/>
  <c r="H74" i="1"/>
  <c r="G74" i="1"/>
  <c r="L73" i="1"/>
  <c r="K73" i="1"/>
  <c r="J73" i="1"/>
  <c r="I73" i="1"/>
  <c r="G73" i="1"/>
  <c r="M71" i="1"/>
  <c r="J71" i="1"/>
  <c r="I71" i="1"/>
  <c r="H71" i="1"/>
  <c r="G71" i="1"/>
  <c r="M70" i="1"/>
  <c r="J70" i="1"/>
  <c r="I70" i="1"/>
  <c r="H70" i="1"/>
  <c r="G70" i="1"/>
  <c r="M69" i="1"/>
  <c r="J69" i="1"/>
  <c r="I69" i="1"/>
  <c r="H69" i="1"/>
  <c r="G69" i="1"/>
  <c r="L68" i="1"/>
  <c r="K68" i="1"/>
  <c r="J68" i="1"/>
  <c r="H68" i="1"/>
  <c r="G68" i="1"/>
  <c r="L67" i="1"/>
  <c r="K67" i="1"/>
  <c r="I67" i="1"/>
  <c r="H67" i="1"/>
  <c r="G67" i="1"/>
  <c r="L66" i="1"/>
  <c r="K66" i="1"/>
  <c r="J66" i="1"/>
  <c r="L65" i="1"/>
  <c r="K65" i="1"/>
  <c r="J65" i="1"/>
  <c r="G65" i="1"/>
  <c r="L64" i="1"/>
  <c r="K64" i="1"/>
  <c r="J64" i="1"/>
  <c r="I64" i="1"/>
  <c r="H64" i="1"/>
  <c r="G64" i="1"/>
  <c r="L63" i="1"/>
  <c r="K63" i="1"/>
  <c r="J63" i="1"/>
  <c r="I63" i="1"/>
  <c r="H63" i="1"/>
  <c r="G63" i="1"/>
  <c r="K62" i="1"/>
  <c r="I62" i="1"/>
  <c r="F62" i="1"/>
  <c r="E62" i="1"/>
  <c r="D62" i="1"/>
  <c r="C62" i="1"/>
  <c r="L61" i="1"/>
  <c r="M61" i="1" s="1"/>
  <c r="K61" i="1"/>
  <c r="J61" i="1"/>
  <c r="I61" i="1"/>
  <c r="H61" i="1"/>
  <c r="G61" i="1"/>
  <c r="L60" i="1"/>
  <c r="K60" i="1"/>
  <c r="J60" i="1"/>
  <c r="I60" i="1"/>
  <c r="H60" i="1"/>
  <c r="G60" i="1"/>
  <c r="L59" i="1"/>
  <c r="K59" i="1"/>
  <c r="M59" i="1" s="1"/>
  <c r="J59" i="1"/>
  <c r="I59" i="1"/>
  <c r="H59" i="1"/>
  <c r="G59" i="1"/>
  <c r="H58" i="1"/>
  <c r="G58" i="1"/>
  <c r="H57" i="1"/>
  <c r="G57" i="1"/>
  <c r="H56" i="1"/>
  <c r="G56" i="1"/>
  <c r="L55" i="1"/>
  <c r="M55" i="1" s="1"/>
  <c r="K55" i="1"/>
  <c r="J55" i="1"/>
  <c r="H55" i="1"/>
  <c r="F55" i="1"/>
  <c r="E55" i="1"/>
  <c r="I55" i="1" s="1"/>
  <c r="L54" i="1"/>
  <c r="K54" i="1"/>
  <c r="M54" i="1" s="1"/>
  <c r="J54" i="1"/>
  <c r="I54" i="1"/>
  <c r="H54" i="1"/>
  <c r="G54" i="1"/>
  <c r="L53" i="1"/>
  <c r="M53" i="1" s="1"/>
  <c r="K53" i="1"/>
  <c r="J53" i="1"/>
  <c r="I53" i="1"/>
  <c r="H53" i="1"/>
  <c r="G53" i="1"/>
  <c r="L52" i="1"/>
  <c r="K52" i="1"/>
  <c r="J52" i="1"/>
  <c r="G52" i="1"/>
  <c r="L51" i="1"/>
  <c r="K51" i="1"/>
  <c r="M51" i="1" s="1"/>
  <c r="J51" i="1"/>
  <c r="I51" i="1"/>
  <c r="H51" i="1"/>
  <c r="G51" i="1"/>
  <c r="M50" i="1"/>
  <c r="J50" i="1"/>
  <c r="I50" i="1"/>
  <c r="H50" i="1"/>
  <c r="G50" i="1"/>
  <c r="L49" i="1"/>
  <c r="K49" i="1"/>
  <c r="J49" i="1"/>
  <c r="G49" i="1"/>
  <c r="L48" i="1"/>
  <c r="K48" i="1"/>
  <c r="J48" i="1"/>
  <c r="I48" i="1"/>
  <c r="H48" i="1"/>
  <c r="G48" i="1"/>
  <c r="L47" i="1"/>
  <c r="K47" i="1"/>
  <c r="J47" i="1"/>
  <c r="F47" i="1"/>
  <c r="E47" i="1"/>
  <c r="D47" i="1"/>
  <c r="G47" i="1" s="1"/>
  <c r="C47" i="1"/>
  <c r="L46" i="1"/>
  <c r="K46" i="1"/>
  <c r="J46" i="1"/>
  <c r="I46" i="1"/>
  <c r="H46" i="1"/>
  <c r="G46" i="1"/>
  <c r="L45" i="1"/>
  <c r="K45" i="1"/>
  <c r="M45" i="1" s="1"/>
  <c r="I45" i="1"/>
  <c r="H45" i="1"/>
  <c r="G45" i="1"/>
  <c r="D45" i="1"/>
  <c r="J45" i="1" s="1"/>
  <c r="L44" i="1"/>
  <c r="K44" i="1"/>
  <c r="K43" i="1" s="1"/>
  <c r="J44" i="1"/>
  <c r="I44" i="1"/>
  <c r="H44" i="1"/>
  <c r="G44" i="1"/>
  <c r="L43" i="1"/>
  <c r="F43" i="1"/>
  <c r="H43" i="1" s="1"/>
  <c r="E43" i="1"/>
  <c r="I43" i="1" s="1"/>
  <c r="D43" i="1"/>
  <c r="G43" i="1" s="1"/>
  <c r="C43" i="1"/>
  <c r="L42" i="1"/>
  <c r="K42" i="1"/>
  <c r="J42" i="1"/>
  <c r="I42" i="1"/>
  <c r="L41" i="1"/>
  <c r="K41" i="1"/>
  <c r="J41" i="1"/>
  <c r="I41" i="1"/>
  <c r="H41" i="1"/>
  <c r="G41" i="1"/>
  <c r="L40" i="1"/>
  <c r="K40" i="1"/>
  <c r="F40" i="1"/>
  <c r="H40" i="1" s="1"/>
  <c r="E40" i="1"/>
  <c r="I40" i="1" s="1"/>
  <c r="D40" i="1"/>
  <c r="G40" i="1" s="1"/>
  <c r="C40" i="1"/>
  <c r="L39" i="1"/>
  <c r="K39" i="1"/>
  <c r="J39" i="1"/>
  <c r="I39" i="1"/>
  <c r="H39" i="1"/>
  <c r="G39" i="1"/>
  <c r="L38" i="1"/>
  <c r="L36" i="1" s="1"/>
  <c r="K38" i="1"/>
  <c r="J38" i="1"/>
  <c r="I38" i="1"/>
  <c r="H38" i="1"/>
  <c r="G38" i="1"/>
  <c r="L37" i="1"/>
  <c r="K37" i="1"/>
  <c r="K36" i="1" s="1"/>
  <c r="J37" i="1"/>
  <c r="I37" i="1"/>
  <c r="I36" i="1"/>
  <c r="F36" i="1"/>
  <c r="E36" i="1"/>
  <c r="D36" i="1"/>
  <c r="C36" i="1"/>
  <c r="L35" i="1"/>
  <c r="M35" i="1" s="1"/>
  <c r="K35" i="1"/>
  <c r="J35" i="1"/>
  <c r="I35" i="1"/>
  <c r="H35" i="1"/>
  <c r="G35" i="1"/>
  <c r="L34" i="1"/>
  <c r="K34" i="1"/>
  <c r="M34" i="1" s="1"/>
  <c r="J34" i="1"/>
  <c r="I34" i="1"/>
  <c r="H34" i="1"/>
  <c r="G34" i="1"/>
  <c r="L33" i="1"/>
  <c r="M33" i="1" s="1"/>
  <c r="K33" i="1"/>
  <c r="J33" i="1"/>
  <c r="I33" i="1"/>
  <c r="H33" i="1"/>
  <c r="G33" i="1"/>
  <c r="L32" i="1"/>
  <c r="K32" i="1"/>
  <c r="J32" i="1"/>
  <c r="I32" i="1"/>
  <c r="H32" i="1"/>
  <c r="G32" i="1"/>
  <c r="L31" i="1"/>
  <c r="H31" i="1"/>
  <c r="F31" i="1"/>
  <c r="E31" i="1"/>
  <c r="I31" i="1" s="1"/>
  <c r="D31" i="1"/>
  <c r="G31" i="1" s="1"/>
  <c r="C31" i="1"/>
  <c r="L30" i="1"/>
  <c r="K30" i="1"/>
  <c r="M30" i="1" s="1"/>
  <c r="J30" i="1"/>
  <c r="I30" i="1"/>
  <c r="H30" i="1"/>
  <c r="G30" i="1"/>
  <c r="L29" i="1"/>
  <c r="M29" i="1" s="1"/>
  <c r="K29" i="1"/>
  <c r="J29" i="1"/>
  <c r="I29" i="1"/>
  <c r="H29" i="1"/>
  <c r="G29" i="1"/>
  <c r="L28" i="1"/>
  <c r="K28" i="1"/>
  <c r="M28" i="1" s="1"/>
  <c r="J28" i="1"/>
  <c r="I28" i="1"/>
  <c r="H28" i="1"/>
  <c r="G28" i="1"/>
  <c r="L27" i="1"/>
  <c r="K27" i="1"/>
  <c r="K26" i="1" s="1"/>
  <c r="J27" i="1"/>
  <c r="I27" i="1"/>
  <c r="H27" i="1"/>
  <c r="G27" i="1"/>
  <c r="F26" i="1"/>
  <c r="H26" i="1" s="1"/>
  <c r="E26" i="1"/>
  <c r="I26" i="1" s="1"/>
  <c r="D26" i="1"/>
  <c r="G26" i="1" s="1"/>
  <c r="C26" i="1"/>
  <c r="L25" i="1"/>
  <c r="K25" i="1"/>
  <c r="M25" i="1" s="1"/>
  <c r="J25" i="1"/>
  <c r="I25" i="1"/>
  <c r="H25" i="1"/>
  <c r="G25" i="1"/>
  <c r="L24" i="1"/>
  <c r="M24" i="1" s="1"/>
  <c r="K24" i="1"/>
  <c r="J24" i="1"/>
  <c r="I24" i="1"/>
  <c r="H24" i="1"/>
  <c r="G24" i="1"/>
  <c r="L23" i="1"/>
  <c r="K23" i="1"/>
  <c r="M23" i="1" s="1"/>
  <c r="J23" i="1"/>
  <c r="I23" i="1"/>
  <c r="H23" i="1"/>
  <c r="G23" i="1"/>
  <c r="L22" i="1"/>
  <c r="M22" i="1" s="1"/>
  <c r="K22" i="1"/>
  <c r="J22" i="1"/>
  <c r="I22" i="1"/>
  <c r="H22" i="1"/>
  <c r="G22" i="1"/>
  <c r="K21" i="1"/>
  <c r="F21" i="1"/>
  <c r="E21" i="1"/>
  <c r="J21" i="1" s="1"/>
  <c r="D21" i="1"/>
  <c r="C21" i="1"/>
  <c r="L20" i="1"/>
  <c r="K20" i="1"/>
  <c r="J20" i="1"/>
  <c r="G20" i="1"/>
  <c r="L19" i="1"/>
  <c r="M19" i="1" s="1"/>
  <c r="K19" i="1"/>
  <c r="J19" i="1"/>
  <c r="L18" i="1"/>
  <c r="K18" i="1"/>
  <c r="J18" i="1"/>
  <c r="I18" i="1"/>
  <c r="H18" i="1"/>
  <c r="G18" i="1"/>
  <c r="L17" i="1"/>
  <c r="K17" i="1"/>
  <c r="K16" i="1" s="1"/>
  <c r="J17" i="1"/>
  <c r="I17" i="1"/>
  <c r="H17" i="1"/>
  <c r="G17" i="1"/>
  <c r="L16" i="1"/>
  <c r="M16" i="1" s="1"/>
  <c r="F16" i="1"/>
  <c r="E16" i="1"/>
  <c r="I16" i="1" s="1"/>
  <c r="D16" i="1"/>
  <c r="J16" i="1" s="1"/>
  <c r="C16" i="1"/>
  <c r="L15" i="1"/>
  <c r="K15" i="1"/>
  <c r="J15" i="1"/>
  <c r="I15" i="1"/>
  <c r="L14" i="1"/>
  <c r="K14" i="1"/>
  <c r="J14" i="1"/>
  <c r="I14" i="1"/>
  <c r="L13" i="1"/>
  <c r="K13" i="1"/>
  <c r="J13" i="1"/>
  <c r="H13" i="1"/>
  <c r="G13" i="1"/>
  <c r="L12" i="1"/>
  <c r="M12" i="1" s="1"/>
  <c r="K12" i="1"/>
  <c r="J12" i="1"/>
  <c r="I12" i="1"/>
  <c r="G12" i="1"/>
  <c r="L11" i="1"/>
  <c r="M11" i="1" s="1"/>
  <c r="K11" i="1"/>
  <c r="J11" i="1"/>
  <c r="I11" i="1"/>
  <c r="H11" i="1"/>
  <c r="G11" i="1"/>
  <c r="L10" i="1"/>
  <c r="K10" i="1"/>
  <c r="K9" i="1" s="1"/>
  <c r="J10" i="1"/>
  <c r="I10" i="1"/>
  <c r="H10" i="1"/>
  <c r="G10" i="1"/>
  <c r="L9" i="1"/>
  <c r="F9" i="1"/>
  <c r="F72" i="1" s="1"/>
  <c r="F82" i="1" s="1"/>
  <c r="F104" i="1" s="1"/>
  <c r="E9" i="1"/>
  <c r="I9" i="1" s="1"/>
  <c r="D9" i="1"/>
  <c r="D72" i="1" s="1"/>
  <c r="C9" i="1"/>
  <c r="C72" i="1" s="1"/>
  <c r="C82" i="1" s="1"/>
  <c r="H8" i="1"/>
  <c r="G8" i="1"/>
  <c r="IN21" i="1" l="1"/>
  <c r="Q72" i="1"/>
  <c r="H9" i="1"/>
  <c r="J9" i="1"/>
  <c r="M10" i="1"/>
  <c r="G21" i="1"/>
  <c r="I21" i="1"/>
  <c r="J26" i="1"/>
  <c r="M37" i="1"/>
  <c r="J40" i="1"/>
  <c r="J43" i="1"/>
  <c r="M44" i="1"/>
  <c r="M63" i="1"/>
  <c r="L62" i="1"/>
  <c r="M62" i="1" s="1"/>
  <c r="E72" i="1"/>
  <c r="M74" i="1"/>
  <c r="G81" i="1"/>
  <c r="D82" i="1"/>
  <c r="M85" i="1"/>
  <c r="L84" i="1"/>
  <c r="G93" i="1"/>
  <c r="D91" i="1"/>
  <c r="G9" i="1"/>
  <c r="M9" i="1"/>
  <c r="H21" i="1"/>
  <c r="L21" i="1"/>
  <c r="M21" i="1" s="1"/>
  <c r="L26" i="1"/>
  <c r="M26" i="1" s="1"/>
  <c r="J31" i="1"/>
  <c r="K31" i="1"/>
  <c r="K72" i="1" s="1"/>
  <c r="K82" i="1" s="1"/>
  <c r="M32" i="1"/>
  <c r="J36" i="1"/>
  <c r="H36" i="1"/>
  <c r="G36" i="1"/>
  <c r="M43" i="1"/>
  <c r="J62" i="1"/>
  <c r="H62" i="1"/>
  <c r="G62" i="1"/>
  <c r="G72" i="1"/>
  <c r="J81" i="1"/>
  <c r="L81" i="1"/>
  <c r="M81" i="1" s="1"/>
  <c r="M73" i="1"/>
  <c r="I81" i="1"/>
  <c r="C103" i="1"/>
  <c r="C106" i="1" s="1"/>
  <c r="E103" i="1"/>
  <c r="J84" i="1"/>
  <c r="I84" i="1"/>
  <c r="J91" i="1"/>
  <c r="H91" i="1"/>
  <c r="M92" i="1"/>
  <c r="L91" i="1"/>
  <c r="K93" i="1"/>
  <c r="K91" i="1" s="1"/>
  <c r="K103" i="1" s="1"/>
  <c r="K106" i="1" s="1"/>
  <c r="J94" i="1"/>
  <c r="G94" i="1"/>
  <c r="K94" i="1"/>
  <c r="M94" i="1" s="1"/>
  <c r="G55" i="1"/>
  <c r="Q84" i="1" l="1"/>
  <c r="K104" i="1"/>
  <c r="M31" i="1"/>
  <c r="M91" i="1"/>
  <c r="I103" i="1"/>
  <c r="H103" i="1"/>
  <c r="G91" i="1"/>
  <c r="D103" i="1"/>
  <c r="J103" i="1" s="1"/>
  <c r="M84" i="1"/>
  <c r="L103" i="1"/>
  <c r="M103" i="1" s="1"/>
  <c r="E82" i="1"/>
  <c r="J72" i="1"/>
  <c r="H72" i="1"/>
  <c r="I72" i="1"/>
  <c r="L72" i="1"/>
  <c r="C104" i="1"/>
  <c r="L82" i="1" l="1"/>
  <c r="M72" i="1"/>
  <c r="I82" i="1"/>
  <c r="J82" i="1"/>
  <c r="E104" i="1"/>
  <c r="H82" i="1"/>
  <c r="G82" i="1"/>
  <c r="G103" i="1"/>
  <c r="D106" i="1"/>
  <c r="D104" i="1"/>
  <c r="G104" i="1" s="1"/>
  <c r="J104" i="1" l="1"/>
  <c r="H104" i="1"/>
  <c r="I104" i="1"/>
  <c r="L104" i="1"/>
  <c r="M104" i="1" s="1"/>
  <c r="M82" i="1"/>
</calcChain>
</file>

<file path=xl/sharedStrings.xml><?xml version="1.0" encoding="utf-8"?>
<sst xmlns="http://schemas.openxmlformats.org/spreadsheetml/2006/main" count="161" uniqueCount="115">
  <si>
    <t xml:space="preserve"> </t>
  </si>
  <si>
    <t xml:space="preserve">                                                       </t>
  </si>
  <si>
    <t>План на 2026рік</t>
  </si>
  <si>
    <t>План на  січень - березень 2026 року</t>
  </si>
  <si>
    <t>факт січень-березень  2026 року</t>
  </si>
  <si>
    <t>факт січень-березень 2025 року</t>
  </si>
  <si>
    <t>% вик.  плану на січень- березень  2026р</t>
  </si>
  <si>
    <t>% вик. до відпов. пер-ду  мин. року</t>
  </si>
  <si>
    <t>% вик.до плану на       2026 р</t>
  </si>
  <si>
    <t xml:space="preserve">Потреба до плану на січень-березень 2026 року                 </t>
  </si>
  <si>
    <t xml:space="preserve">План  на    березень              2026 року </t>
  </si>
  <si>
    <t xml:space="preserve"> факт за березень 2026 року</t>
  </si>
  <si>
    <t>% виконан. до плану за березень      2026 року</t>
  </si>
  <si>
    <t>7  (5/4)</t>
  </si>
  <si>
    <t xml:space="preserve">    Загальний фонд</t>
  </si>
  <si>
    <t>Податок на доходи фізичних осіб</t>
  </si>
  <si>
    <t xml:space="preserve">Податок на доходи фізичних осіб, що сплачується податковими агентами із доходів платника податку у вигляді заробітної плати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</si>
  <si>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</si>
  <si>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 особами за результатами річного декларування</t>
  </si>
  <si>
    <t>б.150%</t>
  </si>
  <si>
    <t>Податок на доходи фізичних осіб, що сплачується фізичними особами, які не підлягають обов'язковому декларуванню</t>
  </si>
  <si>
    <t>Податок на доходи фізичних осіб у вигляді мінімального податкового зобовʼязання, що підлягає сплаті фізичними особами</t>
  </si>
  <si>
    <t>Податок на прибуток підпрємств та фінансових установ комунальної власності</t>
  </si>
  <si>
    <t>Рентна плата  та плата за використання інших природних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</si>
  <si>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</si>
  <si>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                                              (крім рентної плати з а спеціальне використання  лісових ресурсів в частині деревини , заготовленої в порядку рубок головного користування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</si>
  <si>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</si>
  <si>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кам'яного вугілля коксівного та енергетичного</t>
  </si>
  <si>
    <t>Акцизний податок</t>
  </si>
  <si>
    <t>Акцизний податок з виробленого в Україні пального</t>
  </si>
  <si>
    <t>Акцизний податок з  ввезеного на митну  територію України пального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</si>
  <si>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</si>
  <si>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</si>
  <si>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Податок на нерухоме майно, відмінне від земельної ділянки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</si>
  <si>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</si>
  <si>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</si>
  <si>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</si>
  <si>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</si>
  <si>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Плата за землю</t>
  </si>
  <si>
    <t>Земельний податок з юридичних осіб</t>
  </si>
  <si>
    <t>Оренда плата з юридичних осіб</t>
  </si>
  <si>
    <t>Земельний податок з фізичних осіб</t>
  </si>
  <si>
    <t>Орендна плата з фізичних осіб</t>
  </si>
  <si>
    <t xml:space="preserve">Транспортний податок </t>
  </si>
  <si>
    <t>Транспортний податок з фізичних осіб</t>
  </si>
  <si>
    <t>Транспортний податок з юридичних осіб</t>
  </si>
  <si>
    <t>Збір за місця для припаркування транспортних засобів</t>
  </si>
  <si>
    <t>Туристичний збір</t>
  </si>
  <si>
    <t>Туристичний збір сплачений  юридичними особами</t>
  </si>
  <si>
    <t>Туристичний збір сплачений фізичними особами</t>
  </si>
  <si>
    <t xml:space="preserve">Єдиний податок 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</si>
  <si>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</si>
  <si>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</si>
  <si>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</si>
  <si>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</si>
  <si>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Частина чистого прибутку (доходу) комунальних унітарних підприємств та їх об`єднань, що вилучається до відповідного місцевого бюджету(комунальної власності району)</t>
  </si>
  <si>
    <t>Частина чистого прибутку (доходу) комунальних унітарних підприємств та їх об`єднань, що вилучається до відповідного місцевого бюджету (комунальної власності міської/селищної/сільської територіальної громади)</t>
  </si>
  <si>
    <t>Інші надходження</t>
  </si>
  <si>
    <t>Адміністративні штрафи та 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</si>
  <si>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</si>
  <si>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встановлення земельного сервітуту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</si>
  <si>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</si>
  <si>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адмін.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</si>
  <si>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</si>
  <si>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                                                   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</si>
  <si>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майном, що перебуває в комунальній власності (22080402)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</si>
  <si>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</si>
  <si>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</si>
  <si>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повязане з видачею та оформленням закордоних паспортів (посвідок) та паспортів громадян України</t>
  </si>
  <si>
    <t>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</si>
  <si>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</si>
  <si>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</si>
  <si>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</si>
  <si>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Надходження коштів від Державного фонду дорогоцінних металів і дорогоцінного каміння  </t>
  </si>
  <si>
    <t>Податок з реклами  </t>
  </si>
  <si>
    <t>Разом загальний фонд за мінусом офіційних трансфертів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</si>
  <si>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</si>
  <si>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Освітня субвенція </t>
  </si>
  <si>
    <r>
      <t>41035400</t>
    </r>
    <r>
      <rPr>
        <b/>
        <sz val="42"/>
        <rFont val="Times New Roman"/>
        <family val="1"/>
        <charset val="204"/>
      </rPr>
      <t xml:space="preserve"> особ осв потр ДБ</t>
    </r>
  </si>
  <si>
    <t>Субвенція з державного бюджету місцевим бюджетам на надання державної підтримки особам з особливими освітніми потребами</t>
  </si>
  <si>
    <r>
      <t xml:space="preserve">41036000 </t>
    </r>
    <r>
      <rPr>
        <b/>
        <sz val="42"/>
        <rFont val="Times New Roman"/>
        <family val="1"/>
        <charset val="204"/>
      </rPr>
      <t>НУШ ДБ</t>
    </r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</si>
  <si>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</si>
  <si>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</si>
  <si>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Інші дотації з місцевого бюджету</t>
  </si>
  <si>
    <t>ІРЦ 41051000</t>
  </si>
  <si>
    <t>Субвенція з місцевого бюджету на здійснення переданих видатків у сфері освіти  за рахунок коштів освітньої субвенції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</si>
  <si>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</si>
  <si>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трансферти з державного бюджету</t>
  </si>
  <si>
    <t>ВСЬОГО ЗАГАЛЬНИЙ ФОНД</t>
  </si>
  <si>
    <t xml:space="preserve">    Спеціальний фонд</t>
  </si>
  <si>
    <t>Екологічний податок</t>
  </si>
  <si>
    <t>Надходження від викидів забруднюючик речовин в атмосферне повітря стаціонарними джерелами забруднення</t>
  </si>
  <si>
    <t>Надходження від скидів забруднюючих речовин безпосередньо у водні обєкти</t>
  </si>
  <si>
    <t>Надходження від розміщення відходів у спеціально відведених для цього місцях чи на обєктах,крім розміщення окремих видів доходів як вторинної сировини</t>
  </si>
  <si>
    <t>Інші збори за забруднення навколишнього природного середовища до Фонду охорони навколишнього природного середовища</t>
  </si>
  <si>
    <t>Грошові стягнення за шкоду заподіяну НС</t>
  </si>
  <si>
    <t>Власні надходження бюджетних установ  і організацій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</si>
  <si>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</si>
  <si>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</si>
  <si>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</si>
  <si>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 xml:space="preserve">Надходження бюджетних установ від реалізації в установленому порядку майна (крім нерухомого майна)
</t>
  </si>
  <si>
    <t xml:space="preserve">Благодійні внески, гранти та дарунки
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</si>
  <si>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об’єктів </t>
  </si>
  <si>
    <t>Надходження коштів від приватизації  майна, що перебуває у комунальній власності</t>
  </si>
  <si>
    <t>Кошти від продажу зем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</si>
  <si>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</si>
  <si>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Інші субвенції</t>
  </si>
  <si>
    <t>РАЗОМ СПЕЦІАЛЬНИЙ ФОНД</t>
  </si>
  <si>
    <t>ВСЬОГО ДОХОДІВ</t>
  </si>
  <si>
    <t xml:space="preserve">   </t>
  </si>
  <si>
    <t xml:space="preserve">          АНАЛІЗ НАДХОДЖЕНЬ ДОХОДІВ ДО МІСЦЕВОГО БЮДЖЕТУ ШЕПТИЦЬКОЇ ТЕРИТОРІАЛЬНОЇ ГРОМАДИ cічень-березень 2026 року</t>
  </si>
  <si>
    <t>9  (5-4)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</si>
  <si>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</si>
  <si>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Начальник Фінансового управління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</si>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</sst>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0.0%"/>
    <numFmt numFmtId="167" formatCode="_-* #,##0.00\ &quot;грн.&quot;_-;\-* #,##0.00\ &quot;грн.&quot;_-;_-* &quot;-&quot;??\ &quot;грн.&quot;_-;_-@_-"/>
    <numFmt numFmtId="168" formatCode="_-* #,##0.00_-;\-* #,##0.00_-;_-* &quot;-&quot;??_-;_-@_-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48"/>
      <name val="Times New Roman"/>
      <family val="1"/>
      <charset val="204"/>
    </font>
    <font>
      <b/>
      <i/>
      <sz val="54"/>
      <name val="Times New Roman"/>
      <family val="1"/>
      <charset val="204"/>
    </font>
    <font>
      <b/>
      <sz val="48"/>
      <color indexed="10"/>
      <name val="Times New Roman"/>
      <family val="1"/>
      <charset val="204"/>
    </font>
    <font>
      <b/>
      <sz val="48"/>
      <name val="Times New Roman"/>
      <family val="1"/>
      <charset val="204"/>
    </font>
    <font>
      <sz val="48"/>
      <color indexed="10"/>
      <name val="Times New Roman"/>
      <family val="1"/>
      <charset val="204"/>
    </font>
    <font>
      <b/>
      <u/>
      <sz val="48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48"/>
      <color indexed="8"/>
      <name val="Times New Roman"/>
      <family val="1"/>
      <charset val="204"/>
    </font>
    <font>
      <b/>
      <sz val="54"/>
      <name val="Times New Roman"/>
      <family val="1"/>
      <charset val="204"/>
    </font>
    <font>
      <b/>
      <sz val="50"/>
      <name val="Times New Roman"/>
      <family val="1"/>
      <charset val="204"/>
    </font>
    <font>
      <sz val="48"/>
      <color indexed="8"/>
      <name val="Times New Roman"/>
      <family val="1"/>
      <charset val="204"/>
    </font>
    <font>
      <b/>
      <sz val="42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2" fillId="0" borderId="1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2" borderId="1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49" fontId="5" fillId="2" borderId="1" xfId="0" applyNumberFormat="1" applyFont="1" applyFill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justify"/>
      <protection locked="0"/>
    </xf>
    <xf numFmtId="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justify" vertical="center"/>
      <protection locked="0"/>
    </xf>
    <xf numFmtId="4" fontId="5" fillId="3" borderId="1" xfId="0" applyNumberFormat="1" applyFont="1" applyFill="1" applyBorder="1" applyAlignment="1" applyProtection="1">
      <alignment horizontal="right" vertical="center"/>
      <protection hidden="1"/>
    </xf>
    <xf numFmtId="166" fontId="5" fillId="3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 applyProtection="1">
      <alignment horizontal="right" vertical="center"/>
      <protection locked="0"/>
    </xf>
    <xf numFmtId="9" fontId="5" fillId="4" borderId="1" xfId="2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justify" vertical="center"/>
      <protection locked="0"/>
    </xf>
    <xf numFmtId="4" fontId="5" fillId="2" borderId="1" xfId="0" applyNumberFormat="1" applyFont="1" applyFill="1" applyBorder="1" applyAlignment="1" applyProtection="1">
      <alignment horizontal="right" vertical="center"/>
      <protection locked="0"/>
    </xf>
    <xf numFmtId="164" fontId="5" fillId="2" borderId="1" xfId="0" applyNumberFormat="1" applyFont="1" applyFill="1" applyBorder="1" applyAlignment="1" applyProtection="1">
      <alignment horizontal="right" vertical="center"/>
      <protection hidden="1"/>
    </xf>
    <xf numFmtId="166" fontId="5" fillId="2" borderId="1" xfId="0" applyNumberFormat="1" applyFont="1" applyFill="1" applyBorder="1" applyAlignment="1">
      <alignment horizontal="right" vertical="center"/>
    </xf>
    <xf numFmtId="9" fontId="5" fillId="2" borderId="1" xfId="2" applyFont="1" applyFill="1" applyBorder="1" applyAlignment="1" applyProtection="1">
      <alignment horizontal="right" vertical="center"/>
      <protection locked="0"/>
    </xf>
    <xf numFmtId="4" fontId="5" fillId="2" borderId="1" xfId="3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4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" fontId="5" fillId="0" borderId="1" xfId="4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 applyProtection="1">
      <alignment horizontal="right" vertical="center"/>
      <protection locked="0"/>
    </xf>
    <xf numFmtId="166" fontId="5" fillId="4" borderId="1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Protection="1">
      <protection locked="0"/>
    </xf>
    <xf numFmtId="0" fontId="5" fillId="2" borderId="1" xfId="0" applyFont="1" applyFill="1" applyBorder="1" applyAlignment="1">
      <alignment vertical="center" wrapText="1"/>
    </xf>
    <xf numFmtId="166" fontId="5" fillId="5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 vertical="center"/>
      <protection locked="0"/>
    </xf>
    <xf numFmtId="165" fontId="5" fillId="2" borderId="1" xfId="0" applyNumberFormat="1" applyFont="1" applyFill="1" applyBorder="1" applyAlignment="1" applyProtection="1">
      <alignment horizontal="justify" vertical="center"/>
      <protection locked="0"/>
    </xf>
    <xf numFmtId="165" fontId="6" fillId="2" borderId="0" xfId="0" applyNumberFormat="1" applyFont="1" applyFill="1" applyProtection="1">
      <protection locked="0"/>
    </xf>
    <xf numFmtId="165" fontId="2" fillId="2" borderId="0" xfId="0" applyNumberFormat="1" applyFont="1" applyFill="1" applyProtection="1">
      <protection locked="0"/>
    </xf>
    <xf numFmtId="165" fontId="2" fillId="0" borderId="0" xfId="0" applyNumberFormat="1" applyFont="1" applyProtection="1">
      <protection locked="0"/>
    </xf>
    <xf numFmtId="165" fontId="2" fillId="0" borderId="1" xfId="0" applyNumberFormat="1" applyFont="1" applyBorder="1" applyProtection="1">
      <protection locked="0"/>
    </xf>
    <xf numFmtId="0" fontId="5" fillId="0" borderId="1" xfId="0" applyFont="1" applyBorder="1" applyAlignment="1">
      <alignment vertical="center"/>
    </xf>
    <xf numFmtId="49" fontId="5" fillId="2" borderId="1" xfId="0" applyNumberFormat="1" applyFont="1" applyFill="1" applyBorder="1" applyAlignment="1" applyProtection="1">
      <alignment vertical="top" wrapText="1"/>
      <protection locked="0"/>
    </xf>
    <xf numFmtId="10" fontId="5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horizontal="justify" vertical="top"/>
      <protection locked="0"/>
    </xf>
    <xf numFmtId="164" fontId="11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hidden="1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" xfId="0" applyNumberFormat="1" applyFont="1" applyBorder="1" applyAlignment="1">
      <alignment horizontal="right" vertical="center"/>
    </xf>
    <xf numFmtId="0" fontId="2" fillId="6" borderId="0" xfId="0" applyFont="1" applyFill="1" applyProtection="1">
      <protection locked="0"/>
    </xf>
    <xf numFmtId="0" fontId="2" fillId="6" borderId="1" xfId="0" applyFont="1" applyFill="1" applyBorder="1" applyProtection="1">
      <protection locked="0"/>
    </xf>
    <xf numFmtId="4" fontId="6" fillId="2" borderId="0" xfId="0" applyNumberFormat="1" applyFont="1" applyFill="1" applyProtection="1"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4" fontId="12" fillId="3" borderId="1" xfId="0" applyNumberFormat="1" applyFont="1" applyFill="1" applyBorder="1" applyAlignment="1">
      <alignment horizontal="right" vertical="center"/>
    </xf>
    <xf numFmtId="10" fontId="12" fillId="3" borderId="1" xfId="0" applyNumberFormat="1" applyFont="1" applyFill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right" vertical="center"/>
    </xf>
    <xf numFmtId="4" fontId="13" fillId="3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4" fontId="12" fillId="5" borderId="1" xfId="0" applyNumberFormat="1" applyFont="1" applyFill="1" applyBorder="1" applyAlignment="1">
      <alignment horizontal="right" vertical="center"/>
    </xf>
    <xf numFmtId="166" fontId="12" fillId="5" borderId="1" xfId="0" applyNumberFormat="1" applyFont="1" applyFill="1" applyBorder="1" applyAlignment="1">
      <alignment horizontal="right" vertical="center"/>
    </xf>
    <xf numFmtId="164" fontId="13" fillId="5" borderId="1" xfId="0" applyNumberFormat="1" applyFont="1" applyFill="1" applyBorder="1" applyAlignment="1">
      <alignment horizontal="right" vertical="center"/>
    </xf>
    <xf numFmtId="4" fontId="5" fillId="5" borderId="1" xfId="0" applyNumberFormat="1" applyFont="1" applyFill="1" applyBorder="1" applyAlignment="1" applyProtection="1">
      <alignment horizontal="right" vertical="center"/>
      <protection locked="0"/>
    </xf>
    <xf numFmtId="9" fontId="5" fillId="5" borderId="1" xfId="2" applyFont="1" applyFill="1" applyBorder="1" applyAlignment="1" applyProtection="1">
      <alignment horizontal="right" vertical="center"/>
      <protection locked="0"/>
    </xf>
    <xf numFmtId="0" fontId="6" fillId="5" borderId="0" xfId="0" applyFont="1" applyFill="1" applyProtection="1">
      <protection locked="0"/>
    </xf>
    <xf numFmtId="4" fontId="6" fillId="5" borderId="0" xfId="0" applyNumberFormat="1" applyFont="1" applyFill="1" applyProtection="1">
      <protection locked="0"/>
    </xf>
    <xf numFmtId="0" fontId="2" fillId="5" borderId="0" xfId="0" applyFont="1" applyFill="1" applyProtection="1">
      <protection locked="0"/>
    </xf>
    <xf numFmtId="0" fontId="2" fillId="5" borderId="1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vertical="center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14" fillId="2" borderId="1" xfId="0" applyFont="1" applyFill="1" applyBorder="1" applyProtection="1">
      <protection locked="0"/>
    </xf>
    <xf numFmtId="0" fontId="11" fillId="2" borderId="1" xfId="0" applyFont="1" applyFill="1" applyBorder="1" applyAlignment="1">
      <alignment horizontal="justify" vertical="top" wrapText="1"/>
    </xf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4" fontId="12" fillId="3" borderId="1" xfId="0" applyNumberFormat="1" applyFont="1" applyFill="1" applyBorder="1" applyAlignment="1">
      <alignment horizontal="right" vertical="center"/>
    </xf>
    <xf numFmtId="4" fontId="5" fillId="4" borderId="1" xfId="1" applyNumberFormat="1" applyFont="1" applyFill="1" applyBorder="1" applyAlignment="1" applyProtection="1">
      <alignment horizontal="right" vertical="center"/>
      <protection locked="0"/>
    </xf>
    <xf numFmtId="168" fontId="5" fillId="2" borderId="1" xfId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justify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4" fontId="5" fillId="2" borderId="1" xfId="0" applyNumberFormat="1" applyFont="1" applyFill="1" applyBorder="1" applyAlignment="1" applyProtection="1">
      <alignment horizontal="right" vertical="center"/>
      <protection locked="0" hidden="1"/>
    </xf>
    <xf numFmtId="164" fontId="5" fillId="2" borderId="1" xfId="0" applyNumberFormat="1" applyFont="1" applyFill="1" applyBorder="1" applyAlignment="1" applyProtection="1">
      <alignment horizontal="right" vertical="center"/>
      <protection locked="0" hidden="1"/>
    </xf>
    <xf numFmtId="4" fontId="5" fillId="3" borderId="1" xfId="0" applyNumberFormat="1" applyFont="1" applyFill="1" applyBorder="1" applyAlignment="1">
      <alignment horizontal="right" vertical="center"/>
    </xf>
    <xf numFmtId="0" fontId="6" fillId="0" borderId="0" xfId="0" applyFont="1" applyProtection="1">
      <protection locked="0"/>
    </xf>
    <xf numFmtId="0" fontId="6" fillId="6" borderId="0" xfId="0" applyFont="1" applyFill="1" applyProtection="1"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164" fontId="13" fillId="3" borderId="1" xfId="0" applyNumberFormat="1" applyFont="1" applyFill="1" applyBorder="1" applyAlignment="1">
      <alignment horizontal="right" vertical="center"/>
    </xf>
    <xf numFmtId="0" fontId="6" fillId="7" borderId="0" xfId="0" applyFont="1" applyFill="1" applyProtection="1">
      <protection locked="0"/>
    </xf>
    <xf numFmtId="0" fontId="2" fillId="7" borderId="0" xfId="0" applyFont="1" applyFill="1" applyProtection="1">
      <protection locked="0"/>
    </xf>
    <xf numFmtId="0" fontId="2" fillId="7" borderId="1" xfId="0" applyFont="1" applyFill="1" applyBorder="1" applyProtection="1">
      <protection locked="0"/>
    </xf>
    <xf numFmtId="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4" fontId="2" fillId="2" borderId="0" xfId="0" applyNumberFormat="1" applyFont="1" applyFill="1" applyProtection="1">
      <protection locked="0"/>
    </xf>
    <xf numFmtId="164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/>
    <xf numFmtId="0" fontId="2" fillId="2" borderId="0" xfId="0" applyFont="1" applyFill="1" applyAlignment="1" applyProtection="1">
      <alignment horizontal="right" vertical="center"/>
      <protection locked="0"/>
    </xf>
    <xf numFmtId="4" fontId="5" fillId="2" borderId="0" xfId="0" applyNumberFormat="1" applyFont="1" applyFill="1" applyProtection="1">
      <protection locked="0"/>
    </xf>
    <xf numFmtId="164" fontId="5" fillId="2" borderId="0" xfId="0" applyNumberFormat="1" applyFont="1" applyFill="1"/>
    <xf numFmtId="164" fontId="5" fillId="2" borderId="0" xfId="0" applyNumberFormat="1" applyFont="1" applyFill="1" applyProtection="1">
      <protection locked="0"/>
    </xf>
    <xf numFmtId="164" fontId="5" fillId="2" borderId="0" xfId="0" applyNumberFormat="1" applyFont="1" applyFill="1" applyAlignment="1" applyProtection="1">
      <alignment horizontal="right" vertical="center"/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164" fontId="2" fillId="0" borderId="0" xfId="0" applyNumberFormat="1" applyFont="1" applyProtection="1"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justify"/>
      <protection locked="0"/>
    </xf>
    <xf numFmtId="14" fontId="5" fillId="2" borderId="1" xfId="0" applyNumberFormat="1" applyFont="1" applyFill="1" applyBorder="1" applyAlignment="1" applyProtection="1">
      <alignment horizontal="center" vertical="justify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0" borderId="4" xfId="0" applyNumberFormat="1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</cellXfs>
  <cellStyles count="5">
    <cellStyle name="Відсотковий" xfId="2" builtinId="5"/>
    <cellStyle name="Денежный 2" xfId="3"/>
    <cellStyle name="Звичайний" xfId="0" builtinId="0"/>
    <cellStyle name="Обычный 3" xfId="4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30;&#1044;&#1044;&#1030;&#1051;%20%20&#1044;&#1054;&#1061;&#1054;&#1044;&#1030;&#1042;/1.&#1040;&#1085;&#1072;&#1083;i&#1079;%20&#1073;&#1102;&#1076;&#1078;&#1077;&#1090;&#1091;/2026/1.&#1044;&#1054;&#1061;&#1054;&#1044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587000000"/>
      <sheetName val="Січень 2026"/>
      <sheetName val="Лютий 2026 "/>
      <sheetName val="Березень 2026"/>
      <sheetName val="Квітень 2026"/>
      <sheetName val="Травень2025"/>
      <sheetName val="Червень 2025"/>
      <sheetName val="Липень 2025"/>
      <sheetName val="Серпень 2025"/>
      <sheetName val="Вересень 2025"/>
      <sheetName val="Жовтень 2025"/>
      <sheetName val="Листопад 2025"/>
      <sheetName val="Грудень 2025 "/>
    </sheetNames>
    <sheetDataSet>
      <sheetData sheetId="0"/>
      <sheetData sheetId="1"/>
      <sheetData sheetId="2">
        <row r="11">
          <cell r="D11">
            <v>89162860</v>
          </cell>
          <cell r="E11">
            <v>82930954.540000007</v>
          </cell>
        </row>
        <row r="12">
          <cell r="D12">
            <v>900000</v>
          </cell>
          <cell r="E12">
            <v>633444.29</v>
          </cell>
        </row>
        <row r="13">
          <cell r="D13">
            <v>712000</v>
          </cell>
          <cell r="E13">
            <v>675709.91</v>
          </cell>
        </row>
        <row r="14">
          <cell r="E14">
            <v>275032.56</v>
          </cell>
        </row>
        <row r="15">
          <cell r="D15">
            <v>20000</v>
          </cell>
          <cell r="E15">
            <v>112588.19</v>
          </cell>
        </row>
        <row r="16">
          <cell r="D16">
            <v>40000</v>
          </cell>
          <cell r="E16">
            <v>434073.78</v>
          </cell>
        </row>
        <row r="18">
          <cell r="D18">
            <v>30000</v>
          </cell>
          <cell r="E18">
            <v>21251.8</v>
          </cell>
        </row>
        <row r="19">
          <cell r="D19">
            <v>150000</v>
          </cell>
          <cell r="E19">
            <v>129623.6</v>
          </cell>
        </row>
        <row r="20">
          <cell r="E20">
            <v>240783.49</v>
          </cell>
        </row>
        <row r="21">
          <cell r="E21">
            <v>2302.08</v>
          </cell>
        </row>
        <row r="23">
          <cell r="D23">
            <v>700000</v>
          </cell>
          <cell r="E23">
            <v>249407.89</v>
          </cell>
        </row>
        <row r="24">
          <cell r="D24">
            <v>3224000</v>
          </cell>
          <cell r="E24">
            <v>5198573.2300000004</v>
          </cell>
        </row>
        <row r="25">
          <cell r="D25">
            <v>4000000</v>
          </cell>
          <cell r="E25">
            <v>4553225.6900000004</v>
          </cell>
        </row>
        <row r="26">
          <cell r="D26">
            <v>2000000</v>
          </cell>
          <cell r="E26">
            <v>3025253.35</v>
          </cell>
        </row>
        <row r="28">
          <cell r="D28">
            <v>20000</v>
          </cell>
          <cell r="E28">
            <v>13329.33</v>
          </cell>
        </row>
        <row r="29">
          <cell r="D29">
            <v>700000</v>
          </cell>
          <cell r="E29">
            <v>481749.52</v>
          </cell>
        </row>
        <row r="30">
          <cell r="D30">
            <v>800000</v>
          </cell>
          <cell r="E30">
            <v>766488.43</v>
          </cell>
        </row>
        <row r="31">
          <cell r="D31">
            <v>2620000</v>
          </cell>
          <cell r="E31">
            <v>3454286.29</v>
          </cell>
        </row>
        <row r="33">
          <cell r="D33">
            <v>2800000</v>
          </cell>
          <cell r="E33">
            <v>4117850.59</v>
          </cell>
        </row>
        <row r="34">
          <cell r="D34">
            <v>4200000</v>
          </cell>
          <cell r="E34">
            <v>3883507.62</v>
          </cell>
        </row>
        <row r="35">
          <cell r="D35">
            <v>950000</v>
          </cell>
          <cell r="E35">
            <v>965464.76</v>
          </cell>
        </row>
        <row r="36">
          <cell r="D36">
            <v>2515000</v>
          </cell>
          <cell r="E36">
            <v>3584909.7</v>
          </cell>
        </row>
        <row r="38">
          <cell r="D38">
            <v>0</v>
          </cell>
          <cell r="E38">
            <v>31750</v>
          </cell>
        </row>
        <row r="39">
          <cell r="D39">
            <v>100000</v>
          </cell>
          <cell r="E39">
            <v>37500</v>
          </cell>
        </row>
        <row r="40">
          <cell r="D40">
            <v>0</v>
          </cell>
        </row>
        <row r="42">
          <cell r="D42">
            <v>35000</v>
          </cell>
          <cell r="E42">
            <v>47668.77</v>
          </cell>
        </row>
        <row r="43">
          <cell r="D43">
            <v>4500</v>
          </cell>
          <cell r="E43">
            <v>9584</v>
          </cell>
        </row>
        <row r="45">
          <cell r="D45">
            <v>2700000</v>
          </cell>
          <cell r="E45">
            <v>2623464.54</v>
          </cell>
        </row>
        <row r="46">
          <cell r="D46">
            <v>28722600</v>
          </cell>
          <cell r="E46">
            <v>30548113.440000001</v>
          </cell>
        </row>
        <row r="47">
          <cell r="D47">
            <v>210000</v>
          </cell>
          <cell r="E47">
            <v>275328.23</v>
          </cell>
        </row>
        <row r="50">
          <cell r="E50">
            <v>1169743</v>
          </cell>
        </row>
        <row r="52">
          <cell r="D52">
            <v>220000</v>
          </cell>
          <cell r="E52">
            <v>266319.78000000003</v>
          </cell>
        </row>
        <row r="53">
          <cell r="D53">
            <v>0</v>
          </cell>
          <cell r="E53">
            <v>55573.08</v>
          </cell>
        </row>
        <row r="54">
          <cell r="D54">
            <v>12000</v>
          </cell>
          <cell r="E54">
            <v>11157.81</v>
          </cell>
        </row>
        <row r="55">
          <cell r="D55">
            <v>45000</v>
          </cell>
          <cell r="E55">
            <v>40490</v>
          </cell>
        </row>
        <row r="56">
          <cell r="D56">
            <v>1200000</v>
          </cell>
          <cell r="E56">
            <v>968955.02</v>
          </cell>
        </row>
        <row r="60">
          <cell r="D60">
            <v>21000</v>
          </cell>
          <cell r="E60">
            <v>54020</v>
          </cell>
        </row>
        <row r="62">
          <cell r="D62">
            <v>200000</v>
          </cell>
          <cell r="E62">
            <v>226610.1</v>
          </cell>
        </row>
        <row r="64">
          <cell r="D64">
            <v>150000</v>
          </cell>
          <cell r="E64">
            <v>168903.85</v>
          </cell>
        </row>
        <row r="65">
          <cell r="E65">
            <v>68</v>
          </cell>
        </row>
        <row r="66">
          <cell r="E66">
            <v>49714.85</v>
          </cell>
        </row>
        <row r="67">
          <cell r="D67">
            <v>200000</v>
          </cell>
          <cell r="E67">
            <v>871709.93</v>
          </cell>
        </row>
        <row r="69">
          <cell r="E69">
            <v>190.72</v>
          </cell>
        </row>
        <row r="74">
          <cell r="D74">
            <v>5026000</v>
          </cell>
          <cell r="E74">
            <v>5026000</v>
          </cell>
        </row>
        <row r="75">
          <cell r="D75">
            <v>39404600</v>
          </cell>
          <cell r="E75">
            <v>39404600</v>
          </cell>
        </row>
        <row r="76">
          <cell r="D76">
            <v>354200</v>
          </cell>
          <cell r="E76">
            <v>354200</v>
          </cell>
        </row>
        <row r="77">
          <cell r="D77">
            <v>0</v>
          </cell>
        </row>
        <row r="78">
          <cell r="D78">
            <v>6909000</v>
          </cell>
          <cell r="E78">
            <v>6909000</v>
          </cell>
        </row>
        <row r="80">
          <cell r="D80">
            <v>331600</v>
          </cell>
          <cell r="E80">
            <v>331600</v>
          </cell>
        </row>
        <row r="81">
          <cell r="D81">
            <v>348832.16</v>
          </cell>
          <cell r="E81">
            <v>348832.16</v>
          </cell>
        </row>
        <row r="86">
          <cell r="D86">
            <v>30500</v>
          </cell>
          <cell r="E86">
            <v>135650.04</v>
          </cell>
        </row>
        <row r="87">
          <cell r="D87">
            <v>0</v>
          </cell>
        </row>
        <row r="88">
          <cell r="D88">
            <v>20000</v>
          </cell>
          <cell r="E88">
            <v>103470.45</v>
          </cell>
        </row>
        <row r="91">
          <cell r="D91">
            <v>10000</v>
          </cell>
        </row>
        <row r="93">
          <cell r="D93">
            <v>3630638.84</v>
          </cell>
          <cell r="E93">
            <v>3630638.84</v>
          </cell>
        </row>
        <row r="94">
          <cell r="D94">
            <v>4353</v>
          </cell>
          <cell r="E94">
            <v>4353</v>
          </cell>
        </row>
        <row r="95">
          <cell r="D95">
            <v>465006.66</v>
          </cell>
          <cell r="E95">
            <v>465006.66</v>
          </cell>
        </row>
        <row r="96">
          <cell r="D96">
            <v>2114.11</v>
          </cell>
          <cell r="E96">
            <v>2114.11</v>
          </cell>
        </row>
        <row r="97">
          <cell r="D97">
            <v>324697.61</v>
          </cell>
          <cell r="E97">
            <v>324697.61</v>
          </cell>
        </row>
        <row r="98">
          <cell r="D98">
            <v>402564.33</v>
          </cell>
          <cell r="E98">
            <v>402564.33</v>
          </cell>
        </row>
        <row r="99">
          <cell r="D99">
            <v>0</v>
          </cell>
        </row>
        <row r="100">
          <cell r="D100">
            <v>1544000</v>
          </cell>
          <cell r="E100">
            <v>562732.98</v>
          </cell>
        </row>
        <row r="101">
          <cell r="D101">
            <v>4000000</v>
          </cell>
        </row>
        <row r="102">
          <cell r="E102">
            <v>75865.84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O328"/>
  <sheetViews>
    <sheetView tabSelected="1" zoomScale="20" zoomScaleNormal="20" zoomScaleSheetLayoutView="32" workbookViewId="0">
      <pane xSplit="2" ySplit="8" topLeftCell="C103" activePane="bottomRight" state="frozen"/>
      <selection activeCell="B138" sqref="B138"/>
      <selection pane="topRight" activeCell="B138" sqref="B138"/>
      <selection pane="bottomLeft" activeCell="B138" sqref="B138"/>
      <selection pane="bottomRight" activeCell="B105" sqref="B105"/>
    </sheetView>
  </sheetViews>
  <sheetFormatPr defaultColWidth="8.85546875" defaultRowHeight="61.5" outlineLevelRow="1" x14ac:dyDescent="0.85"/>
  <cols>
    <col min="1" max="1" width="46.140625" style="8" customWidth="1"/>
    <col min="2" max="2" width="179.85546875" style="8" customWidth="1"/>
    <col min="3" max="3" width="85.85546875" style="139" customWidth="1"/>
    <col min="4" max="4" width="76.42578125" style="8" customWidth="1"/>
    <col min="5" max="5" width="67.140625" style="8" customWidth="1"/>
    <col min="6" max="6" width="67.5703125" style="140" hidden="1" customWidth="1"/>
    <col min="7" max="7" width="50.140625" style="8" customWidth="1"/>
    <col min="8" max="8" width="43.140625" style="8" hidden="1" customWidth="1"/>
    <col min="9" max="9" width="46.5703125" style="8" customWidth="1"/>
    <col min="10" max="10" width="63.7109375" style="8" customWidth="1"/>
    <col min="11" max="11" width="66.85546875" style="10" hidden="1" customWidth="1"/>
    <col min="12" max="12" width="70.28515625" style="10" hidden="1" customWidth="1"/>
    <col min="13" max="13" width="39.7109375" style="11" hidden="1" customWidth="1"/>
    <col min="14" max="14" width="31.7109375" style="12" customWidth="1"/>
    <col min="15" max="15" width="14.5703125" style="12" customWidth="1"/>
    <col min="16" max="16" width="8.85546875" style="12"/>
    <col min="17" max="17" width="78.140625" style="12" customWidth="1"/>
    <col min="18" max="63" width="8.85546875" style="12"/>
    <col min="64" max="174" width="8.85546875" style="7"/>
    <col min="175" max="247" width="8.85546875" style="8"/>
    <col min="248" max="248" width="49.85546875" style="8" bestFit="1" customWidth="1"/>
    <col min="249" max="16384" width="8.85546875" style="8"/>
  </cols>
  <sheetData>
    <row r="1" spans="1:249" s="1" customFormat="1" ht="0.75" customHeight="1" x14ac:dyDescent="0.85">
      <c r="B1" s="144" t="s">
        <v>110</v>
      </c>
      <c r="C1" s="144"/>
      <c r="D1" s="144"/>
      <c r="E1" s="144"/>
      <c r="F1" s="144"/>
      <c r="G1" s="144"/>
      <c r="H1" s="144"/>
      <c r="I1" s="144"/>
      <c r="J1" s="144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6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</row>
    <row r="2" spans="1:249" s="9" customFormat="1" ht="87" customHeight="1" x14ac:dyDescent="0.85">
      <c r="B2" s="144"/>
      <c r="C2" s="144"/>
      <c r="D2" s="144"/>
      <c r="E2" s="144"/>
      <c r="F2" s="144"/>
      <c r="G2" s="144"/>
      <c r="H2" s="144"/>
      <c r="I2" s="144"/>
      <c r="J2" s="144"/>
      <c r="K2" s="10"/>
      <c r="L2" s="10"/>
      <c r="M2" s="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</row>
    <row r="3" spans="1:249" s="1" customFormat="1" ht="43.5" hidden="1" customHeight="1" x14ac:dyDescent="0.85">
      <c r="A3" s="9"/>
      <c r="B3" s="145"/>
      <c r="C3" s="145"/>
      <c r="D3" s="145"/>
      <c r="E3" s="145"/>
      <c r="F3" s="145"/>
      <c r="G3" s="145"/>
      <c r="H3" s="145"/>
      <c r="I3" s="145"/>
      <c r="J3" s="145"/>
      <c r="K3" s="10"/>
      <c r="L3" s="10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</row>
    <row r="4" spans="1:249" s="1" customFormat="1" ht="13.5" hidden="1" customHeight="1" x14ac:dyDescent="0.85">
      <c r="A4" s="9"/>
      <c r="B4" s="146"/>
      <c r="C4" s="146"/>
      <c r="D4" s="146"/>
      <c r="E4" s="146"/>
      <c r="F4" s="146"/>
      <c r="G4" s="146"/>
      <c r="H4" s="146"/>
      <c r="I4" s="146"/>
      <c r="J4" s="146"/>
      <c r="K4" s="10"/>
      <c r="L4" s="10"/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</row>
    <row r="5" spans="1:249" s="1" customFormat="1" ht="22.5" hidden="1" customHeight="1" x14ac:dyDescent="0.85">
      <c r="A5" s="147" t="s">
        <v>0</v>
      </c>
      <c r="B5" s="147" t="s">
        <v>1</v>
      </c>
      <c r="C5" s="148" t="s">
        <v>2</v>
      </c>
      <c r="D5" s="149"/>
      <c r="E5" s="149"/>
      <c r="F5" s="149"/>
      <c r="G5" s="149"/>
      <c r="H5" s="149"/>
      <c r="I5" s="149"/>
      <c r="J5" s="149"/>
      <c r="K5" s="10"/>
      <c r="L5" s="10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</row>
    <row r="6" spans="1:249" s="1" customFormat="1" ht="313.5" customHeight="1" x14ac:dyDescent="0.85">
      <c r="A6" s="147"/>
      <c r="B6" s="147"/>
      <c r="C6" s="148"/>
      <c r="D6" s="13" t="s">
        <v>3</v>
      </c>
      <c r="E6" s="14" t="s">
        <v>4</v>
      </c>
      <c r="F6" s="14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3" t="s">
        <v>10</v>
      </c>
      <c r="L6" s="16" t="s">
        <v>11</v>
      </c>
      <c r="M6" s="17" t="s">
        <v>12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</row>
    <row r="7" spans="1:249" s="27" customFormat="1" ht="63" customHeight="1" x14ac:dyDescent="0.85">
      <c r="A7" s="18">
        <v>1</v>
      </c>
      <c r="B7" s="19">
        <v>2</v>
      </c>
      <c r="C7" s="20">
        <v>3</v>
      </c>
      <c r="D7" s="19">
        <v>4</v>
      </c>
      <c r="E7" s="19">
        <v>5</v>
      </c>
      <c r="F7" s="21">
        <v>6</v>
      </c>
      <c r="G7" s="19" t="s">
        <v>13</v>
      </c>
      <c r="H7" s="19">
        <v>8</v>
      </c>
      <c r="I7" s="19">
        <v>8</v>
      </c>
      <c r="J7" s="19" t="s">
        <v>111</v>
      </c>
      <c r="K7" s="22">
        <v>11</v>
      </c>
      <c r="L7" s="22">
        <v>12</v>
      </c>
      <c r="M7" s="23">
        <v>13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</row>
    <row r="8" spans="1:249" s="9" customFormat="1" ht="66.75" customHeight="1" x14ac:dyDescent="0.85">
      <c r="A8" s="28"/>
      <c r="B8" s="29" t="s">
        <v>14</v>
      </c>
      <c r="C8" s="30"/>
      <c r="D8" s="31"/>
      <c r="E8" s="32"/>
      <c r="F8" s="31"/>
      <c r="G8" s="33" t="str">
        <f>IF(D8=0," ",+E8/D8)</f>
        <v xml:space="preserve"> </v>
      </c>
      <c r="H8" s="31" t="str">
        <f>IF(E8=0," ",+E8/F8)</f>
        <v xml:space="preserve"> </v>
      </c>
      <c r="I8" s="31"/>
      <c r="J8" s="31"/>
      <c r="K8" s="34"/>
      <c r="L8" s="34"/>
      <c r="M8" s="28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</row>
    <row r="9" spans="1:249" s="1" customFormat="1" ht="140.1" customHeight="1" collapsed="1" x14ac:dyDescent="0.85">
      <c r="A9" s="35">
        <v>11010000</v>
      </c>
      <c r="B9" s="36" t="s">
        <v>15</v>
      </c>
      <c r="C9" s="37">
        <f>SUM(C10:C14)</f>
        <v>525525800</v>
      </c>
      <c r="D9" s="37">
        <f>SUM(D10:D14)</f>
        <v>151874900</v>
      </c>
      <c r="E9" s="37">
        <f>SUM(E10:E14)</f>
        <v>118858826.92</v>
      </c>
      <c r="F9" s="37">
        <f>SUM(F10:F14)</f>
        <v>118740915.24000001</v>
      </c>
      <c r="G9" s="38">
        <f>IF(D9=0," ",+E9/D9)</f>
        <v>0.78261007526589321</v>
      </c>
      <c r="H9" s="38">
        <f>IF(E9=0," ",+E9/F9)</f>
        <v>1.0009930164321343</v>
      </c>
      <c r="I9" s="38">
        <f>IF(E9=0," ",+E9/C9)</f>
        <v>0.22617124967033017</v>
      </c>
      <c r="J9" s="39">
        <f>E9-D9</f>
        <v>-33016073.079999998</v>
      </c>
      <c r="K9" s="40">
        <f>SUM(K10:K14)</f>
        <v>61080040</v>
      </c>
      <c r="L9" s="40">
        <f>SUM(L10:L14)</f>
        <v>34231097.429999992</v>
      </c>
      <c r="M9" s="41">
        <f>L9/K9</f>
        <v>0.56043017375234183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</row>
    <row r="10" spans="1:249" s="1" customFormat="1" ht="140.1" hidden="1" customHeight="1" outlineLevel="1" x14ac:dyDescent="0.85">
      <c r="A10" s="42">
        <v>11010100</v>
      </c>
      <c r="B10" s="43" t="s">
        <v>16</v>
      </c>
      <c r="C10" s="44">
        <v>509265800</v>
      </c>
      <c r="D10" s="45">
        <v>149240900</v>
      </c>
      <c r="E10" s="44">
        <v>116112474.33</v>
      </c>
      <c r="F10" s="44">
        <v>116167330.02</v>
      </c>
      <c r="G10" s="46">
        <f t="shared" ref="G10:G73" si="0">IF(D10=0," ",+E10/D10)</f>
        <v>0.77802046443032702</v>
      </c>
      <c r="H10" s="46">
        <f t="shared" ref="H10:H72" si="1">IF(E10=0," ",+E10/F10)</f>
        <v>0.99952778728760872</v>
      </c>
      <c r="I10" s="46">
        <f t="shared" ref="I10:I73" si="2">IF(E10=0," ",+E10/C10)</f>
        <v>0.22799974852032082</v>
      </c>
      <c r="J10" s="31">
        <f>E10-D10</f>
        <v>-33128425.670000002</v>
      </c>
      <c r="K10" s="44">
        <f>D10-'[1]Лютий 2026 '!D11</f>
        <v>60078040</v>
      </c>
      <c r="L10" s="44">
        <f>E10-'[1]Лютий 2026 '!E11</f>
        <v>33181519.789999992</v>
      </c>
      <c r="M10" s="47">
        <f>L10/K10</f>
        <v>0.55230696257734091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</row>
    <row r="11" spans="1:249" s="1" customFormat="1" ht="140.1" hidden="1" customHeight="1" outlineLevel="1" x14ac:dyDescent="0.85">
      <c r="A11" s="42">
        <v>11010400</v>
      </c>
      <c r="B11" s="43" t="s">
        <v>17</v>
      </c>
      <c r="C11" s="48">
        <v>10000000</v>
      </c>
      <c r="D11" s="45">
        <v>1300000</v>
      </c>
      <c r="E11" s="48">
        <v>1018483.58</v>
      </c>
      <c r="F11" s="48">
        <v>1341018.29</v>
      </c>
      <c r="G11" s="46">
        <f t="shared" si="0"/>
        <v>0.78344890769230768</v>
      </c>
      <c r="H11" s="46">
        <f t="shared" si="1"/>
        <v>0.75948522670783258</v>
      </c>
      <c r="I11" s="46">
        <f t="shared" si="2"/>
        <v>0.101848358</v>
      </c>
      <c r="J11" s="31">
        <f t="shared" ref="J11:J79" si="3">E11-D11</f>
        <v>-281516.42000000004</v>
      </c>
      <c r="K11" s="44">
        <f>D11-'[1]Лютий 2026 '!D12</f>
        <v>400000</v>
      </c>
      <c r="L11" s="44">
        <f>E11-'[1]Лютий 2026 '!E12</f>
        <v>385039.28999999992</v>
      </c>
      <c r="M11" s="47">
        <f t="shared" ref="M11:M19" si="4">L11/K11</f>
        <v>0.96259822499999981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</row>
    <row r="12" spans="1:249" s="1" customFormat="1" ht="140.1" hidden="1" customHeight="1" outlineLevel="1" x14ac:dyDescent="0.85">
      <c r="A12" s="42">
        <v>11010500</v>
      </c>
      <c r="B12" s="43" t="s">
        <v>18</v>
      </c>
      <c r="C12" s="48">
        <v>6000000</v>
      </c>
      <c r="D12" s="45">
        <v>1312000</v>
      </c>
      <c r="E12" s="48">
        <v>1148091</v>
      </c>
      <c r="F12" s="48">
        <v>570644.87</v>
      </c>
      <c r="G12" s="46">
        <f t="shared" si="0"/>
        <v>0.87506935975609756</v>
      </c>
      <c r="H12" s="46" t="s">
        <v>19</v>
      </c>
      <c r="I12" s="46">
        <f t="shared" si="2"/>
        <v>0.1913485</v>
      </c>
      <c r="J12" s="31">
        <f>E12-D12</f>
        <v>-163909</v>
      </c>
      <c r="K12" s="44">
        <f>D12-'[1]Лютий 2026 '!D13</f>
        <v>600000</v>
      </c>
      <c r="L12" s="44">
        <f>E12-'[1]Лютий 2026 '!E13</f>
        <v>472381.08999999997</v>
      </c>
      <c r="M12" s="47">
        <f t="shared" si="4"/>
        <v>0.78730181666666665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</row>
    <row r="13" spans="1:249" s="1" customFormat="1" ht="140.1" hidden="1" customHeight="1" outlineLevel="1" x14ac:dyDescent="0.85">
      <c r="A13" s="42">
        <v>11010501</v>
      </c>
      <c r="B13" s="43" t="s">
        <v>20</v>
      </c>
      <c r="C13" s="48"/>
      <c r="D13" s="45"/>
      <c r="E13" s="48">
        <v>445686</v>
      </c>
      <c r="F13" s="48">
        <v>637288.43000000005</v>
      </c>
      <c r="G13" s="46" t="str">
        <f t="shared" si="0"/>
        <v xml:space="preserve"> </v>
      </c>
      <c r="H13" s="46">
        <f t="shared" si="1"/>
        <v>0.69934738968978294</v>
      </c>
      <c r="I13" s="46"/>
      <c r="J13" s="31">
        <f t="shared" si="3"/>
        <v>445686</v>
      </c>
      <c r="K13" s="44">
        <f>D13-'[1]Лютий 2026 '!D14</f>
        <v>0</v>
      </c>
      <c r="L13" s="44">
        <f>E13-'[1]Лютий 2026 '!E14</f>
        <v>170653.44</v>
      </c>
      <c r="M13" s="47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</row>
    <row r="14" spans="1:249" s="1" customFormat="1" ht="140.1" hidden="1" customHeight="1" outlineLevel="1" x14ac:dyDescent="0.85">
      <c r="A14" s="42">
        <v>11011300</v>
      </c>
      <c r="B14" s="43" t="s">
        <v>21</v>
      </c>
      <c r="C14" s="48">
        <v>260000</v>
      </c>
      <c r="D14" s="45">
        <v>22000</v>
      </c>
      <c r="E14" s="48">
        <v>134092.01</v>
      </c>
      <c r="F14" s="48">
        <v>24633.63</v>
      </c>
      <c r="G14" s="46" t="s">
        <v>19</v>
      </c>
      <c r="H14" s="46" t="s">
        <v>19</v>
      </c>
      <c r="I14" s="46">
        <f t="shared" si="2"/>
        <v>0.51573849999999999</v>
      </c>
      <c r="J14" s="31">
        <f>E14-D14</f>
        <v>112092.01000000001</v>
      </c>
      <c r="K14" s="44">
        <f>D14-'[1]Лютий 2026 '!D15</f>
        <v>2000</v>
      </c>
      <c r="L14" s="44">
        <f>E14-'[1]Лютий 2026 '!E15</f>
        <v>21503.820000000007</v>
      </c>
      <c r="M14" s="47" t="s">
        <v>19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</row>
    <row r="15" spans="1:249" s="1" customFormat="1" ht="173.25" customHeight="1" x14ac:dyDescent="0.85">
      <c r="A15" s="42">
        <v>11020200</v>
      </c>
      <c r="B15" s="49" t="s">
        <v>22</v>
      </c>
      <c r="C15" s="44">
        <v>1000000</v>
      </c>
      <c r="D15" s="45">
        <v>40000</v>
      </c>
      <c r="E15" s="50">
        <v>613836.78</v>
      </c>
      <c r="F15" s="50">
        <v>24139</v>
      </c>
      <c r="G15" s="46" t="s">
        <v>19</v>
      </c>
      <c r="H15" s="46" t="s">
        <v>19</v>
      </c>
      <c r="I15" s="46">
        <f t="shared" si="2"/>
        <v>0.61383678000000008</v>
      </c>
      <c r="J15" s="31">
        <f>E15-D15</f>
        <v>573836.78</v>
      </c>
      <c r="K15" s="44">
        <f>D15-'[1]Лютий 2026 '!D16</f>
        <v>0</v>
      </c>
      <c r="L15" s="44">
        <f>E15-'[1]Лютий 2026 '!E16</f>
        <v>179763</v>
      </c>
      <c r="M15" s="47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</row>
    <row r="16" spans="1:249" s="1" customFormat="1" ht="158.25" customHeight="1" collapsed="1" x14ac:dyDescent="0.85">
      <c r="A16" s="42">
        <v>13000000</v>
      </c>
      <c r="B16" s="49" t="s">
        <v>23</v>
      </c>
      <c r="C16" s="44">
        <f>C17+C18+C19+C20</f>
        <v>465000</v>
      </c>
      <c r="D16" s="44">
        <f>D17+D18+D19+D20</f>
        <v>190000</v>
      </c>
      <c r="E16" s="44">
        <f>E17+E18+E19+E20</f>
        <v>402978.33</v>
      </c>
      <c r="F16" s="44">
        <f>F17+F18+F19+F20</f>
        <v>220695.78</v>
      </c>
      <c r="G16" s="46" t="s">
        <v>19</v>
      </c>
      <c r="H16" s="46" t="s">
        <v>19</v>
      </c>
      <c r="I16" s="46">
        <f t="shared" si="2"/>
        <v>0.86662006451612905</v>
      </c>
      <c r="J16" s="31">
        <f t="shared" si="3"/>
        <v>212978.33000000002</v>
      </c>
      <c r="K16" s="44">
        <f>K17+K18+K19+K20</f>
        <v>10000</v>
      </c>
      <c r="L16" s="44">
        <f>L17+L18+L19+L20</f>
        <v>9017.36</v>
      </c>
      <c r="M16" s="47">
        <f t="shared" si="4"/>
        <v>0.90173600000000009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</row>
    <row r="17" spans="1:249" s="1" customFormat="1" ht="140.1" hidden="1" customHeight="1" outlineLevel="1" x14ac:dyDescent="0.85">
      <c r="A17" s="42">
        <v>13010100</v>
      </c>
      <c r="B17" s="49" t="s">
        <v>24</v>
      </c>
      <c r="C17" s="44">
        <v>105000</v>
      </c>
      <c r="D17" s="45">
        <v>30000</v>
      </c>
      <c r="E17" s="50">
        <v>21251.8</v>
      </c>
      <c r="F17" s="50">
        <v>46682.77</v>
      </c>
      <c r="G17" s="46">
        <f t="shared" si="0"/>
        <v>0.70839333333333332</v>
      </c>
      <c r="H17" s="46">
        <f t="shared" si="1"/>
        <v>0.45523862444323676</v>
      </c>
      <c r="I17" s="46">
        <f t="shared" si="2"/>
        <v>0.20239809523809524</v>
      </c>
      <c r="J17" s="31">
        <f t="shared" si="3"/>
        <v>-8748.2000000000007</v>
      </c>
      <c r="K17" s="44">
        <f>D17-'[1]Лютий 2026 '!D18</f>
        <v>0</v>
      </c>
      <c r="L17" s="44">
        <f>E17-'[1]Лютий 2026 '!E18</f>
        <v>0</v>
      </c>
      <c r="M17" s="47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</row>
    <row r="18" spans="1:249" s="1" customFormat="1" ht="140.1" hidden="1" customHeight="1" outlineLevel="1" x14ac:dyDescent="0.85">
      <c r="A18" s="42">
        <v>13010200</v>
      </c>
      <c r="B18" s="49" t="s">
        <v>25</v>
      </c>
      <c r="C18" s="44">
        <v>325000</v>
      </c>
      <c r="D18" s="45">
        <v>150000</v>
      </c>
      <c r="E18" s="50">
        <v>129623.6</v>
      </c>
      <c r="F18" s="50">
        <v>163013.01</v>
      </c>
      <c r="G18" s="46">
        <f t="shared" si="0"/>
        <v>0.86415733333333333</v>
      </c>
      <c r="H18" s="46">
        <f t="shared" si="1"/>
        <v>0.79517334229948888</v>
      </c>
      <c r="I18" s="46">
        <f t="shared" si="2"/>
        <v>0.39884184615384616</v>
      </c>
      <c r="J18" s="31">
        <f t="shared" si="3"/>
        <v>-20376.399999999994</v>
      </c>
      <c r="K18" s="44">
        <f>D18-'[1]Лютий 2026 '!D19</f>
        <v>0</v>
      </c>
      <c r="L18" s="44">
        <f>E18-'[1]Лютий 2026 '!E19</f>
        <v>0</v>
      </c>
      <c r="M18" s="47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</row>
    <row r="19" spans="1:249" s="1" customFormat="1" ht="140.1" hidden="1" customHeight="1" outlineLevel="1" x14ac:dyDescent="0.85">
      <c r="A19" s="42">
        <v>13030100</v>
      </c>
      <c r="B19" s="51" t="s">
        <v>26</v>
      </c>
      <c r="C19" s="44">
        <v>35000</v>
      </c>
      <c r="D19" s="45">
        <v>10000</v>
      </c>
      <c r="E19" s="50">
        <v>249783.49</v>
      </c>
      <c r="F19" s="50">
        <v>11000</v>
      </c>
      <c r="G19" s="46" t="s">
        <v>19</v>
      </c>
      <c r="H19" s="46" t="s">
        <v>19</v>
      </c>
      <c r="I19" s="46" t="s">
        <v>19</v>
      </c>
      <c r="J19" s="31">
        <f t="shared" si="3"/>
        <v>239783.49</v>
      </c>
      <c r="K19" s="44">
        <f>D19-'[1]Лютий 2026 '!D20</f>
        <v>10000</v>
      </c>
      <c r="L19" s="44">
        <f>E19-'[1]Лютий 2026 '!E20</f>
        <v>9000</v>
      </c>
      <c r="M19" s="47">
        <f t="shared" si="4"/>
        <v>0.9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</row>
    <row r="20" spans="1:249" s="1" customFormat="1" ht="140.1" hidden="1" customHeight="1" outlineLevel="1" x14ac:dyDescent="0.85">
      <c r="A20" s="42">
        <v>13031500</v>
      </c>
      <c r="B20" s="51" t="s">
        <v>27</v>
      </c>
      <c r="C20" s="44">
        <v>0</v>
      </c>
      <c r="D20" s="45"/>
      <c r="E20" s="50">
        <v>2319.44</v>
      </c>
      <c r="F20" s="52"/>
      <c r="G20" s="46" t="str">
        <f t="shared" si="0"/>
        <v xml:space="preserve"> </v>
      </c>
      <c r="H20" s="46"/>
      <c r="I20" s="46"/>
      <c r="J20" s="31">
        <f t="shared" si="3"/>
        <v>2319.44</v>
      </c>
      <c r="K20" s="44">
        <f>D20-'[1]Лютий 2026 '!D21</f>
        <v>0</v>
      </c>
      <c r="L20" s="44">
        <f>E20-'[1]Лютий 2026 '!E21</f>
        <v>17.360000000000127</v>
      </c>
      <c r="M20" s="47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</row>
    <row r="21" spans="1:249" s="9" customFormat="1" ht="140.1" customHeight="1" collapsed="1" x14ac:dyDescent="0.85">
      <c r="A21" s="35">
        <v>14000000</v>
      </c>
      <c r="B21" s="53" t="s">
        <v>28</v>
      </c>
      <c r="C21" s="54">
        <f>SUM(C22:C25)</f>
        <v>67800000</v>
      </c>
      <c r="D21" s="54">
        <f>SUM(D22:D25)</f>
        <v>15274000</v>
      </c>
      <c r="E21" s="54">
        <f>SUM(E22:E25)</f>
        <v>20179521.25</v>
      </c>
      <c r="F21" s="54">
        <f>SUM(F22:F25)</f>
        <v>15820101.99</v>
      </c>
      <c r="G21" s="55">
        <f t="shared" si="0"/>
        <v>1.3211680797433547</v>
      </c>
      <c r="H21" s="38">
        <f t="shared" si="1"/>
        <v>1.275562019938659</v>
      </c>
      <c r="I21" s="38">
        <f t="shared" si="2"/>
        <v>0.29763305678466079</v>
      </c>
      <c r="J21" s="39">
        <f t="shared" si="3"/>
        <v>4905521.25</v>
      </c>
      <c r="K21" s="40">
        <f>SUM(K22:K25)</f>
        <v>5350000</v>
      </c>
      <c r="L21" s="40">
        <f>SUM(L22:L25)</f>
        <v>7153061.0899999999</v>
      </c>
      <c r="M21" s="41">
        <f t="shared" ref="M21:M75" si="5">L21/K21</f>
        <v>1.3370207644859813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56">
        <f>SUM(K21:IM21)</f>
        <v>12503062.427020764</v>
      </c>
      <c r="IO21" s="7"/>
    </row>
    <row r="22" spans="1:249" s="9" customFormat="1" ht="140.1" hidden="1" customHeight="1" outlineLevel="1" x14ac:dyDescent="0.85">
      <c r="A22" s="42">
        <v>14021900</v>
      </c>
      <c r="B22" s="57" t="s">
        <v>29</v>
      </c>
      <c r="C22" s="44">
        <v>3000000</v>
      </c>
      <c r="D22" s="45">
        <v>1050000</v>
      </c>
      <c r="E22" s="50">
        <v>677304.88</v>
      </c>
      <c r="F22" s="50">
        <v>1062468.46</v>
      </c>
      <c r="G22" s="58">
        <f t="shared" si="0"/>
        <v>0.64505226666666671</v>
      </c>
      <c r="H22" s="46">
        <f t="shared" si="1"/>
        <v>0.63748233994635473</v>
      </c>
      <c r="I22" s="46">
        <f t="shared" si="2"/>
        <v>0.22576829333333334</v>
      </c>
      <c r="J22" s="31">
        <f t="shared" si="3"/>
        <v>-372695.12</v>
      </c>
      <c r="K22" s="44">
        <f>D22-'[1]Лютий 2026 '!D23</f>
        <v>350000</v>
      </c>
      <c r="L22" s="44">
        <f>E22-'[1]Лютий 2026 '!E23</f>
        <v>427896.99</v>
      </c>
      <c r="M22" s="47">
        <f t="shared" si="5"/>
        <v>1.2225628285714285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</row>
    <row r="23" spans="1:249" s="9" customFormat="1" ht="140.1" hidden="1" customHeight="1" outlineLevel="1" x14ac:dyDescent="0.85">
      <c r="A23" s="42">
        <v>14031900</v>
      </c>
      <c r="B23" s="57" t="s">
        <v>30</v>
      </c>
      <c r="C23" s="44">
        <v>25800000</v>
      </c>
      <c r="D23" s="45">
        <v>5224000</v>
      </c>
      <c r="E23" s="50">
        <v>8047215.75</v>
      </c>
      <c r="F23" s="50">
        <v>4871283.72</v>
      </c>
      <c r="G23" s="46">
        <f t="shared" si="0"/>
        <v>1.5404318051301684</v>
      </c>
      <c r="H23" s="46">
        <f t="shared" si="1"/>
        <v>1.6519702428664944</v>
      </c>
      <c r="I23" s="46">
        <f t="shared" si="2"/>
        <v>0.31190758720930234</v>
      </c>
      <c r="J23" s="31">
        <f t="shared" si="3"/>
        <v>2823215.75</v>
      </c>
      <c r="K23" s="44">
        <f>D23-'[1]Лютий 2026 '!D24</f>
        <v>2000000</v>
      </c>
      <c r="L23" s="44">
        <f>E23-'[1]Лютий 2026 '!E24</f>
        <v>2848642.5199999996</v>
      </c>
      <c r="M23" s="47">
        <f t="shared" si="5"/>
        <v>1.4243212599999997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</row>
    <row r="24" spans="1:249" s="9" customFormat="1" ht="140.1" hidden="1" customHeight="1" outlineLevel="1" x14ac:dyDescent="0.85">
      <c r="A24" s="42">
        <v>14040100</v>
      </c>
      <c r="B24" s="59" t="s">
        <v>31</v>
      </c>
      <c r="C24" s="44">
        <v>24500000</v>
      </c>
      <c r="D24" s="45">
        <v>6000000</v>
      </c>
      <c r="E24" s="50">
        <v>7227168.1200000001</v>
      </c>
      <c r="F24" s="50">
        <v>6213292.3899999997</v>
      </c>
      <c r="G24" s="58">
        <f t="shared" si="0"/>
        <v>1.2045280199999999</v>
      </c>
      <c r="H24" s="46">
        <f t="shared" si="1"/>
        <v>1.1631784996360039</v>
      </c>
      <c r="I24" s="46">
        <f t="shared" si="2"/>
        <v>0.29498645387755101</v>
      </c>
      <c r="J24" s="31">
        <f>E24-D24</f>
        <v>1227168.1200000001</v>
      </c>
      <c r="K24" s="44">
        <f>D24-'[1]Лютий 2026 '!D25</f>
        <v>2000000</v>
      </c>
      <c r="L24" s="44">
        <f>E24-'[1]Лютий 2026 '!E25</f>
        <v>2673942.4299999997</v>
      </c>
      <c r="M24" s="47">
        <f t="shared" si="5"/>
        <v>1.3369712149999999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</row>
    <row r="25" spans="1:249" s="9" customFormat="1" ht="140.1" hidden="1" customHeight="1" outlineLevel="1" x14ac:dyDescent="0.85">
      <c r="A25" s="42">
        <v>14040200</v>
      </c>
      <c r="B25" s="57" t="s">
        <v>32</v>
      </c>
      <c r="C25" s="44">
        <v>14500000</v>
      </c>
      <c r="D25" s="45">
        <v>3000000</v>
      </c>
      <c r="E25" s="50">
        <v>4227832.5</v>
      </c>
      <c r="F25" s="50">
        <v>3673057.42</v>
      </c>
      <c r="G25" s="58">
        <f t="shared" si="0"/>
        <v>1.4092775</v>
      </c>
      <c r="H25" s="46">
        <f t="shared" si="1"/>
        <v>1.1510390436531754</v>
      </c>
      <c r="I25" s="46">
        <f t="shared" si="2"/>
        <v>0.29157465517241377</v>
      </c>
      <c r="J25" s="31">
        <f>E25-D25</f>
        <v>1227832.5</v>
      </c>
      <c r="K25" s="44">
        <f>D25-'[1]Лютий 2026 '!D26</f>
        <v>1000000</v>
      </c>
      <c r="L25" s="44">
        <f>E25-'[1]Лютий 2026 '!E26</f>
        <v>1202579.1499999999</v>
      </c>
      <c r="M25" s="47">
        <f t="shared" si="5"/>
        <v>1.2025791499999998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</row>
    <row r="26" spans="1:249" s="1" customFormat="1" ht="158.25" customHeight="1" collapsed="1" x14ac:dyDescent="0.85">
      <c r="A26" s="35">
        <v>18010000</v>
      </c>
      <c r="B26" s="60" t="s">
        <v>33</v>
      </c>
      <c r="C26" s="54">
        <f>SUM(C27:C30)</f>
        <v>27166500</v>
      </c>
      <c r="D26" s="54">
        <f>SUM(D27:D30)</f>
        <v>4951000</v>
      </c>
      <c r="E26" s="54">
        <f>SUM(E27:E30)</f>
        <v>5672036.8099999996</v>
      </c>
      <c r="F26" s="54">
        <f>SUM(F27:F30)</f>
        <v>5886500.540000001</v>
      </c>
      <c r="G26" s="55">
        <f t="shared" si="0"/>
        <v>1.1456345808927488</v>
      </c>
      <c r="H26" s="38">
        <f t="shared" si="1"/>
        <v>0.96356685461206104</v>
      </c>
      <c r="I26" s="38">
        <f t="shared" si="2"/>
        <v>0.20878791195038005</v>
      </c>
      <c r="J26" s="39">
        <f t="shared" si="3"/>
        <v>721036.80999999959</v>
      </c>
      <c r="K26" s="40">
        <f>SUM(K27:K30)</f>
        <v>811000</v>
      </c>
      <c r="L26" s="40">
        <f>SUM(L27:L30)</f>
        <v>956183.23999999976</v>
      </c>
      <c r="M26" s="41">
        <f t="shared" si="5"/>
        <v>1.1790175585696667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</row>
    <row r="27" spans="1:249" s="1" customFormat="1" ht="140.1" hidden="1" customHeight="1" outlineLevel="1" x14ac:dyDescent="0.85">
      <c r="A27" s="42">
        <v>18010100</v>
      </c>
      <c r="B27" s="61" t="s">
        <v>34</v>
      </c>
      <c r="C27" s="44">
        <v>66500</v>
      </c>
      <c r="D27" s="45">
        <v>20000</v>
      </c>
      <c r="E27" s="50">
        <v>13329.33</v>
      </c>
      <c r="F27" s="50">
        <v>22946.84</v>
      </c>
      <c r="G27" s="58">
        <f t="shared" si="0"/>
        <v>0.66646649999999996</v>
      </c>
      <c r="H27" s="46">
        <f t="shared" si="1"/>
        <v>0.58087867436213436</v>
      </c>
      <c r="I27" s="46">
        <f t="shared" si="2"/>
        <v>0.20044105263157894</v>
      </c>
      <c r="J27" s="31">
        <f t="shared" si="3"/>
        <v>-6670.67</v>
      </c>
      <c r="K27" s="44">
        <f>D27-'[1]Лютий 2026 '!D28</f>
        <v>0</v>
      </c>
      <c r="L27" s="44">
        <f>E27-'[1]Лютий 2026 '!E28</f>
        <v>0</v>
      </c>
      <c r="M27" s="41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</row>
    <row r="28" spans="1:249" s="1" customFormat="1" ht="140.1" hidden="1" customHeight="1" outlineLevel="1" x14ac:dyDescent="0.85">
      <c r="A28" s="62">
        <v>18010200</v>
      </c>
      <c r="B28" s="61" t="s">
        <v>35</v>
      </c>
      <c r="C28" s="44">
        <v>5200000</v>
      </c>
      <c r="D28" s="45">
        <v>850000</v>
      </c>
      <c r="E28" s="50">
        <v>624308.61</v>
      </c>
      <c r="F28" s="50">
        <v>1130825.3799999999</v>
      </c>
      <c r="G28" s="58">
        <f t="shared" si="0"/>
        <v>0.7344807176470588</v>
      </c>
      <c r="H28" s="46">
        <f t="shared" si="1"/>
        <v>0.55208224102646164</v>
      </c>
      <c r="I28" s="46">
        <f t="shared" si="2"/>
        <v>0.12005934807692308</v>
      </c>
      <c r="J28" s="31">
        <f t="shared" si="3"/>
        <v>-225691.39</v>
      </c>
      <c r="K28" s="44">
        <f>D28-'[1]Лютий 2026 '!D29</f>
        <v>150000</v>
      </c>
      <c r="L28" s="44">
        <f>E28-'[1]Лютий 2026 '!E29</f>
        <v>142559.08999999997</v>
      </c>
      <c r="M28" s="41">
        <f t="shared" si="5"/>
        <v>0.95039393333333311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</row>
    <row r="29" spans="1:249" s="1" customFormat="1" ht="140.1" hidden="1" customHeight="1" outlineLevel="1" x14ac:dyDescent="0.85">
      <c r="A29" s="62">
        <v>18010300</v>
      </c>
      <c r="B29" s="43" t="s">
        <v>36</v>
      </c>
      <c r="C29" s="44">
        <v>9100000</v>
      </c>
      <c r="D29" s="45">
        <v>900000</v>
      </c>
      <c r="E29" s="50">
        <v>1003245.28</v>
      </c>
      <c r="F29" s="50">
        <v>1325183.8500000001</v>
      </c>
      <c r="G29" s="58">
        <f t="shared" si="0"/>
        <v>1.1147169777777779</v>
      </c>
      <c r="H29" s="46">
        <f t="shared" si="1"/>
        <v>0.75706120324361026</v>
      </c>
      <c r="I29" s="46">
        <f t="shared" si="2"/>
        <v>0.11024673406593406</v>
      </c>
      <c r="J29" s="31">
        <f t="shared" si="3"/>
        <v>103245.28000000003</v>
      </c>
      <c r="K29" s="44">
        <f>D29-'[1]Лютий 2026 '!D30</f>
        <v>100000</v>
      </c>
      <c r="L29" s="44">
        <f>E29-'[1]Лютий 2026 '!E30</f>
        <v>236756.84999999998</v>
      </c>
      <c r="M29" s="41">
        <f t="shared" si="5"/>
        <v>2.3675685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</row>
    <row r="30" spans="1:249" s="1" customFormat="1" ht="140.1" hidden="1" customHeight="1" outlineLevel="1" x14ac:dyDescent="0.85">
      <c r="A30" s="42">
        <v>18010400</v>
      </c>
      <c r="B30" s="43" t="s">
        <v>37</v>
      </c>
      <c r="C30" s="44">
        <v>12800000</v>
      </c>
      <c r="D30" s="45">
        <v>3181000</v>
      </c>
      <c r="E30" s="50">
        <v>4031153.59</v>
      </c>
      <c r="F30" s="50">
        <v>3407544.47</v>
      </c>
      <c r="G30" s="58">
        <f t="shared" si="0"/>
        <v>1.2672598522477208</v>
      </c>
      <c r="H30" s="46">
        <f t="shared" si="1"/>
        <v>1.183008358508671</v>
      </c>
      <c r="I30" s="46">
        <f t="shared" si="2"/>
        <v>0.31493387421874997</v>
      </c>
      <c r="J30" s="31">
        <f t="shared" si="3"/>
        <v>850153.58999999985</v>
      </c>
      <c r="K30" s="44">
        <f>D30-'[1]Лютий 2026 '!D31</f>
        <v>561000</v>
      </c>
      <c r="L30" s="44">
        <f>E30-'[1]Лютий 2026 '!E31</f>
        <v>576867.29999999981</v>
      </c>
      <c r="M30" s="41">
        <f t="shared" si="5"/>
        <v>1.028283957219251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</row>
    <row r="31" spans="1:249" s="1" customFormat="1" ht="140.1" customHeight="1" collapsed="1" x14ac:dyDescent="0.85">
      <c r="A31" s="35">
        <v>18010000</v>
      </c>
      <c r="B31" s="36" t="s">
        <v>38</v>
      </c>
      <c r="C31" s="54">
        <f>SUM(C32:C35)</f>
        <v>62600000</v>
      </c>
      <c r="D31" s="54">
        <f>SUM(D32:D35)</f>
        <v>14707500</v>
      </c>
      <c r="E31" s="54">
        <f>SUM(E32:E35)</f>
        <v>16621604.349999998</v>
      </c>
      <c r="F31" s="54">
        <f>SUM(F32:F35)</f>
        <v>15622371.029999999</v>
      </c>
      <c r="G31" s="55">
        <f t="shared" si="0"/>
        <v>1.1301447798742137</v>
      </c>
      <c r="H31" s="55">
        <f t="shared" si="1"/>
        <v>1.0639616942960288</v>
      </c>
      <c r="I31" s="38">
        <f t="shared" si="2"/>
        <v>0.26552083626198081</v>
      </c>
      <c r="J31" s="39">
        <f t="shared" si="3"/>
        <v>1914104.3499999978</v>
      </c>
      <c r="K31" s="40">
        <f>SUM(K32:K35)</f>
        <v>4242500</v>
      </c>
      <c r="L31" s="40">
        <f>SUM(L32:L35)</f>
        <v>4069871.6799999997</v>
      </c>
      <c r="M31" s="41">
        <f t="shared" si="5"/>
        <v>0.95930976546847369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</row>
    <row r="32" spans="1:249" s="68" customFormat="1" ht="140.1" hidden="1" customHeight="1" outlineLevel="1" x14ac:dyDescent="0.85">
      <c r="A32" s="63">
        <v>18010500</v>
      </c>
      <c r="B32" s="64" t="s">
        <v>39</v>
      </c>
      <c r="C32" s="44">
        <v>18500000</v>
      </c>
      <c r="D32" s="45">
        <v>4400000</v>
      </c>
      <c r="E32" s="44">
        <v>5951246.7699999996</v>
      </c>
      <c r="F32" s="44">
        <v>4845159.84</v>
      </c>
      <c r="G32" s="46">
        <f t="shared" si="0"/>
        <v>1.352556084090909</v>
      </c>
      <c r="H32" s="46">
        <f t="shared" si="1"/>
        <v>1.2282869846456912</v>
      </c>
      <c r="I32" s="46">
        <f t="shared" si="2"/>
        <v>0.32168901459459459</v>
      </c>
      <c r="J32" s="31">
        <f t="shared" si="3"/>
        <v>1551246.7699999996</v>
      </c>
      <c r="K32" s="44">
        <f>D32-'[1]Лютий 2026 '!D33</f>
        <v>1600000</v>
      </c>
      <c r="L32" s="44">
        <f>E32-'[1]Лютий 2026 '!E33</f>
        <v>1833396.1799999997</v>
      </c>
      <c r="M32" s="47">
        <f t="shared" si="5"/>
        <v>1.1458726124999998</v>
      </c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</row>
    <row r="33" spans="1:249" s="1" customFormat="1" ht="140.1" hidden="1" customHeight="1" outlineLevel="1" x14ac:dyDescent="0.85">
      <c r="A33" s="42">
        <v>18010600</v>
      </c>
      <c r="B33" s="43" t="s">
        <v>40</v>
      </c>
      <c r="C33" s="44">
        <v>22300000</v>
      </c>
      <c r="D33" s="45">
        <v>6000000</v>
      </c>
      <c r="E33" s="50">
        <v>5740917.0899999999</v>
      </c>
      <c r="F33" s="50">
        <v>6337443.6299999999</v>
      </c>
      <c r="G33" s="46">
        <f t="shared" si="0"/>
        <v>0.95681951499999995</v>
      </c>
      <c r="H33" s="46">
        <f t="shared" si="1"/>
        <v>0.90587268702853929</v>
      </c>
      <c r="I33" s="46">
        <f t="shared" si="2"/>
        <v>0.25744022825112106</v>
      </c>
      <c r="J33" s="31">
        <f t="shared" si="3"/>
        <v>-259082.91000000015</v>
      </c>
      <c r="K33" s="44">
        <f>D33-'[1]Лютий 2026 '!D34</f>
        <v>1800000</v>
      </c>
      <c r="L33" s="44">
        <f>E33-'[1]Лютий 2026 '!E34</f>
        <v>1857409.4699999997</v>
      </c>
      <c r="M33" s="47">
        <f t="shared" si="5"/>
        <v>1.0318941499999998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</row>
    <row r="34" spans="1:249" s="1" customFormat="1" ht="140.1" hidden="1" customHeight="1" outlineLevel="1" x14ac:dyDescent="0.85">
      <c r="A34" s="42">
        <v>18010700</v>
      </c>
      <c r="B34" s="43" t="s">
        <v>41</v>
      </c>
      <c r="C34" s="45">
        <v>5800000</v>
      </c>
      <c r="D34" s="45">
        <v>1200000</v>
      </c>
      <c r="E34" s="50">
        <v>1155878.54</v>
      </c>
      <c r="F34" s="50">
        <v>1263659.6599999999</v>
      </c>
      <c r="G34" s="46">
        <f t="shared" si="0"/>
        <v>0.96323211666666675</v>
      </c>
      <c r="H34" s="46">
        <f t="shared" si="1"/>
        <v>0.91470716094553506</v>
      </c>
      <c r="I34" s="46">
        <f t="shared" si="2"/>
        <v>0.19928940344827586</v>
      </c>
      <c r="J34" s="31">
        <f t="shared" si="3"/>
        <v>-44121.459999999963</v>
      </c>
      <c r="K34" s="44">
        <f>D34-'[1]Лютий 2026 '!D35</f>
        <v>250000</v>
      </c>
      <c r="L34" s="44">
        <f>E34-'[1]Лютий 2026 '!E35</f>
        <v>190413.78000000003</v>
      </c>
      <c r="M34" s="47">
        <f t="shared" si="5"/>
        <v>0.76165512000000013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</row>
    <row r="35" spans="1:249" s="1" customFormat="1" ht="140.1" hidden="1" customHeight="1" outlineLevel="1" x14ac:dyDescent="0.85">
      <c r="A35" s="42">
        <v>18010900</v>
      </c>
      <c r="B35" s="43" t="s">
        <v>42</v>
      </c>
      <c r="C35" s="44">
        <v>16000000</v>
      </c>
      <c r="D35" s="45">
        <v>3107500</v>
      </c>
      <c r="E35" s="50">
        <v>3773561.95</v>
      </c>
      <c r="F35" s="50">
        <v>3176107.9</v>
      </c>
      <c r="G35" s="46">
        <f t="shared" si="0"/>
        <v>1.2143401287208369</v>
      </c>
      <c r="H35" s="46">
        <f t="shared" si="1"/>
        <v>1.1881088643115683</v>
      </c>
      <c r="I35" s="46">
        <f t="shared" si="2"/>
        <v>0.23584762187500002</v>
      </c>
      <c r="J35" s="31">
        <f t="shared" si="3"/>
        <v>666061.95000000019</v>
      </c>
      <c r="K35" s="44">
        <f>D35-'[1]Лютий 2026 '!D36</f>
        <v>592500</v>
      </c>
      <c r="L35" s="44">
        <f>E35-'[1]Лютий 2026 '!E36</f>
        <v>188652.25</v>
      </c>
      <c r="M35" s="47">
        <f t="shared" si="5"/>
        <v>0.31840042194092827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</row>
    <row r="36" spans="1:249" s="1" customFormat="1" ht="140.1" customHeight="1" collapsed="1" x14ac:dyDescent="0.85">
      <c r="A36" s="42">
        <v>18011000</v>
      </c>
      <c r="B36" s="61" t="s">
        <v>43</v>
      </c>
      <c r="C36" s="44">
        <f>SUM(C37:C38)</f>
        <v>250000</v>
      </c>
      <c r="D36" s="44">
        <f>D37+D38</f>
        <v>110000</v>
      </c>
      <c r="E36" s="44">
        <f>SUM(E37:E38)</f>
        <v>94250</v>
      </c>
      <c r="F36" s="44">
        <f>F37+F38</f>
        <v>122554.65</v>
      </c>
      <c r="G36" s="46">
        <f t="shared" si="0"/>
        <v>0.85681818181818181</v>
      </c>
      <c r="H36" s="46">
        <f t="shared" si="1"/>
        <v>0.76904466701181884</v>
      </c>
      <c r="I36" s="46">
        <f t="shared" si="2"/>
        <v>0.377</v>
      </c>
      <c r="J36" s="31">
        <f t="shared" si="3"/>
        <v>-15750</v>
      </c>
      <c r="K36" s="44">
        <f>SUM(K37:K38)</f>
        <v>10000</v>
      </c>
      <c r="L36" s="44">
        <f>SUM(L37:L38)</f>
        <v>25000</v>
      </c>
      <c r="M36" s="46" t="s">
        <v>19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</row>
    <row r="37" spans="1:249" s="1" customFormat="1" ht="140.1" hidden="1" customHeight="1" outlineLevel="1" x14ac:dyDescent="0.85">
      <c r="A37" s="69">
        <v>18011000</v>
      </c>
      <c r="B37" s="61" t="s">
        <v>44</v>
      </c>
      <c r="C37" s="44">
        <v>100000</v>
      </c>
      <c r="D37" s="45">
        <v>10000</v>
      </c>
      <c r="E37" s="50">
        <v>31750</v>
      </c>
      <c r="F37" s="50">
        <v>12860.31</v>
      </c>
      <c r="G37" s="46" t="s">
        <v>19</v>
      </c>
      <c r="H37" s="46" t="s">
        <v>19</v>
      </c>
      <c r="I37" s="46">
        <f t="shared" si="2"/>
        <v>0.3175</v>
      </c>
      <c r="J37" s="31">
        <f t="shared" si="3"/>
        <v>21750</v>
      </c>
      <c r="K37" s="44">
        <f>D37-'[1]Лютий 2026 '!D38</f>
        <v>10000</v>
      </c>
      <c r="L37" s="44">
        <f>E37-'[1]Лютий 2026 '!E38</f>
        <v>0</v>
      </c>
      <c r="M37" s="47">
        <f t="shared" si="5"/>
        <v>0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</row>
    <row r="38" spans="1:249" s="1" customFormat="1" ht="140.1" hidden="1" customHeight="1" outlineLevel="1" x14ac:dyDescent="0.85">
      <c r="A38" s="69">
        <v>18011100</v>
      </c>
      <c r="B38" s="61" t="s">
        <v>45</v>
      </c>
      <c r="C38" s="44">
        <v>150000</v>
      </c>
      <c r="D38" s="45">
        <v>100000</v>
      </c>
      <c r="E38" s="50">
        <v>62500</v>
      </c>
      <c r="F38" s="50">
        <v>109694.34</v>
      </c>
      <c r="G38" s="46">
        <f t="shared" si="0"/>
        <v>0.625</v>
      </c>
      <c r="H38" s="46">
        <f t="shared" si="1"/>
        <v>0.56976503983705995</v>
      </c>
      <c r="I38" s="46">
        <f t="shared" si="2"/>
        <v>0.41666666666666669</v>
      </c>
      <c r="J38" s="31">
        <f t="shared" si="3"/>
        <v>-37500</v>
      </c>
      <c r="K38" s="44">
        <f>D38-'[1]Лютий 2026 '!D39</f>
        <v>0</v>
      </c>
      <c r="L38" s="44">
        <f>E38-'[1]Лютий 2026 '!E39</f>
        <v>25000</v>
      </c>
      <c r="M38" s="47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</row>
    <row r="39" spans="1:249" s="1" customFormat="1" ht="140.1" customHeight="1" x14ac:dyDescent="0.85">
      <c r="A39" s="42">
        <v>18020000</v>
      </c>
      <c r="B39" s="70" t="s">
        <v>46</v>
      </c>
      <c r="C39" s="44">
        <v>0</v>
      </c>
      <c r="D39" s="45">
        <v>0</v>
      </c>
      <c r="E39" s="50"/>
      <c r="F39" s="50">
        <v>5414</v>
      </c>
      <c r="G39" s="71" t="str">
        <f t="shared" si="0"/>
        <v xml:space="preserve"> </v>
      </c>
      <c r="H39" s="71" t="str">
        <f t="shared" si="1"/>
        <v xml:space="preserve"> </v>
      </c>
      <c r="I39" s="46" t="str">
        <f t="shared" si="2"/>
        <v xml:space="preserve"> </v>
      </c>
      <c r="J39" s="31">
        <f t="shared" si="3"/>
        <v>0</v>
      </c>
      <c r="K39" s="44">
        <f>D39-'[1]Лютий 2026 '!D40</f>
        <v>0</v>
      </c>
      <c r="L39" s="44">
        <f>E39-'[1]Лютий 2026 '!E40</f>
        <v>0</v>
      </c>
      <c r="M39" s="47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</row>
    <row r="40" spans="1:249" s="1" customFormat="1" ht="140.1" customHeight="1" collapsed="1" x14ac:dyDescent="0.85">
      <c r="A40" s="42">
        <v>18030000</v>
      </c>
      <c r="B40" s="42" t="s">
        <v>47</v>
      </c>
      <c r="C40" s="44">
        <f>SUM(C41:C42)</f>
        <v>200000</v>
      </c>
      <c r="D40" s="44">
        <f>SUM(D41:D42)</f>
        <v>39500</v>
      </c>
      <c r="E40" s="44">
        <f>SUM(E41:E42)</f>
        <v>57252.77</v>
      </c>
      <c r="F40" s="44">
        <f>SUM(F41:F42)</f>
        <v>41793.200000000004</v>
      </c>
      <c r="G40" s="46">
        <f t="shared" si="0"/>
        <v>1.4494372151898733</v>
      </c>
      <c r="H40" s="46">
        <f t="shared" si="1"/>
        <v>1.3699063484011751</v>
      </c>
      <c r="I40" s="46">
        <f t="shared" si="2"/>
        <v>0.28626384999999999</v>
      </c>
      <c r="J40" s="31">
        <f t="shared" si="3"/>
        <v>17752.769999999997</v>
      </c>
      <c r="K40" s="44">
        <f>SUM(K41:K42)</f>
        <v>0</v>
      </c>
      <c r="L40" s="44">
        <f>SUM(L41:L42)</f>
        <v>0</v>
      </c>
      <c r="M40" s="47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</row>
    <row r="41" spans="1:249" s="1" customFormat="1" ht="140.1" hidden="1" customHeight="1" outlineLevel="1" x14ac:dyDescent="0.85">
      <c r="A41" s="42">
        <v>18030100</v>
      </c>
      <c r="B41" s="43" t="s">
        <v>48</v>
      </c>
      <c r="C41" s="44">
        <v>170000</v>
      </c>
      <c r="D41" s="45">
        <v>35000</v>
      </c>
      <c r="E41" s="50">
        <v>47668.77</v>
      </c>
      <c r="F41" s="50">
        <v>35528.400000000001</v>
      </c>
      <c r="G41" s="46">
        <f t="shared" si="0"/>
        <v>1.3619648571428571</v>
      </c>
      <c r="H41" s="46">
        <f t="shared" si="1"/>
        <v>1.341708886411997</v>
      </c>
      <c r="I41" s="46">
        <f t="shared" si="2"/>
        <v>0.28040452941176469</v>
      </c>
      <c r="J41" s="31">
        <f t="shared" si="3"/>
        <v>12668.769999999997</v>
      </c>
      <c r="K41" s="44">
        <f>D41-'[1]Лютий 2026 '!D42</f>
        <v>0</v>
      </c>
      <c r="L41" s="44">
        <f>E41-'[1]Лютий 2026 '!E42</f>
        <v>0</v>
      </c>
      <c r="M41" s="47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</row>
    <row r="42" spans="1:249" s="1" customFormat="1" ht="140.1" hidden="1" customHeight="1" outlineLevel="1" x14ac:dyDescent="0.85">
      <c r="A42" s="42">
        <v>18030200</v>
      </c>
      <c r="B42" s="43" t="s">
        <v>49</v>
      </c>
      <c r="C42" s="44">
        <v>30000</v>
      </c>
      <c r="D42" s="45">
        <v>4500</v>
      </c>
      <c r="E42" s="50">
        <v>9584</v>
      </c>
      <c r="F42" s="50">
        <v>6264.8</v>
      </c>
      <c r="G42" s="46" t="s">
        <v>19</v>
      </c>
      <c r="H42" s="46" t="s">
        <v>19</v>
      </c>
      <c r="I42" s="46">
        <f t="shared" si="2"/>
        <v>0.31946666666666668</v>
      </c>
      <c r="J42" s="31">
        <f t="shared" si="3"/>
        <v>5084</v>
      </c>
      <c r="K42" s="44">
        <f>D42-'[1]Лютий 2026 '!D43</f>
        <v>0</v>
      </c>
      <c r="L42" s="44">
        <f>E42-'[1]Лютий 2026 '!E43</f>
        <v>0</v>
      </c>
      <c r="M42" s="47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</row>
    <row r="43" spans="1:249" s="1" customFormat="1" ht="140.1" customHeight="1" collapsed="1" x14ac:dyDescent="0.85">
      <c r="A43" s="35">
        <v>18050000</v>
      </c>
      <c r="B43" s="36" t="s">
        <v>50</v>
      </c>
      <c r="C43" s="37">
        <f>SUM(C44:C46)</f>
        <v>148051000</v>
      </c>
      <c r="D43" s="37">
        <f>SUM(D44:D46)</f>
        <v>38183000</v>
      </c>
      <c r="E43" s="37">
        <f>SUM(E44:E46)</f>
        <v>39075120.670000009</v>
      </c>
      <c r="F43" s="37">
        <f>SUM(F44:F46)</f>
        <v>36112634.450000003</v>
      </c>
      <c r="G43" s="38">
        <f t="shared" si="0"/>
        <v>1.0233643419846532</v>
      </c>
      <c r="H43" s="38">
        <f t="shared" si="1"/>
        <v>1.0820346193269765</v>
      </c>
      <c r="I43" s="38">
        <f t="shared" si="2"/>
        <v>0.26393013670964743</v>
      </c>
      <c r="J43" s="39">
        <f t="shared" si="3"/>
        <v>892120.67000000924</v>
      </c>
      <c r="K43" s="40">
        <f>SUM(K44:K46)</f>
        <v>6550400</v>
      </c>
      <c r="L43" s="40">
        <f>SUM(L44:L46)</f>
        <v>5628214.4600000009</v>
      </c>
      <c r="M43" s="41">
        <f t="shared" si="5"/>
        <v>0.85921691194430894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</row>
    <row r="44" spans="1:249" s="1" customFormat="1" ht="140.1" hidden="1" customHeight="1" outlineLevel="1" x14ac:dyDescent="0.85">
      <c r="A44" s="42">
        <v>18050300</v>
      </c>
      <c r="B44" s="43" t="s">
        <v>51</v>
      </c>
      <c r="C44" s="72">
        <v>11500000</v>
      </c>
      <c r="D44" s="45">
        <v>2950000</v>
      </c>
      <c r="E44" s="45">
        <v>3020579.34</v>
      </c>
      <c r="F44" s="45">
        <v>2969289.89</v>
      </c>
      <c r="G44" s="58">
        <f t="shared" si="0"/>
        <v>1.0239251999999999</v>
      </c>
      <c r="H44" s="58">
        <f t="shared" si="1"/>
        <v>1.0172733050325375</v>
      </c>
      <c r="I44" s="58">
        <f t="shared" si="2"/>
        <v>0.26265907304347824</v>
      </c>
      <c r="J44" s="31">
        <f t="shared" si="3"/>
        <v>70579.339999999851</v>
      </c>
      <c r="K44" s="44">
        <f>D44-'[1]Лютий 2026 '!D45</f>
        <v>250000</v>
      </c>
      <c r="L44" s="44">
        <f>E44-'[1]Лютий 2026 '!E45</f>
        <v>397114.79999999981</v>
      </c>
      <c r="M44" s="47">
        <f t="shared" si="5"/>
        <v>1.5884591999999993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</row>
    <row r="45" spans="1:249" s="1" customFormat="1" ht="140.1" hidden="1" customHeight="1" outlineLevel="1" x14ac:dyDescent="0.85">
      <c r="A45" s="42">
        <v>18050400</v>
      </c>
      <c r="B45" s="43" t="s">
        <v>52</v>
      </c>
      <c r="C45" s="72">
        <v>135351000</v>
      </c>
      <c r="D45" s="45">
        <f>33622600+1400400</f>
        <v>35023000</v>
      </c>
      <c r="E45" s="45">
        <v>35765242.310000002</v>
      </c>
      <c r="F45" s="45">
        <v>32905126.350000001</v>
      </c>
      <c r="G45" s="58">
        <f t="shared" si="0"/>
        <v>1.0211929963167061</v>
      </c>
      <c r="H45" s="58">
        <f t="shared" si="1"/>
        <v>1.0869200722579813</v>
      </c>
      <c r="I45" s="58">
        <f t="shared" si="2"/>
        <v>0.26424069500779457</v>
      </c>
      <c r="J45" s="31">
        <f t="shared" si="3"/>
        <v>742242.31000000238</v>
      </c>
      <c r="K45" s="44">
        <f>D45-'[1]Лютий 2026 '!D46</f>
        <v>6300400</v>
      </c>
      <c r="L45" s="44">
        <f>E45-'[1]Лютий 2026 '!E46</f>
        <v>5217128.870000001</v>
      </c>
      <c r="M45" s="47">
        <f t="shared" si="5"/>
        <v>0.82806311821471668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</row>
    <row r="46" spans="1:249" s="1" customFormat="1" ht="140.1" hidden="1" customHeight="1" outlineLevel="1" x14ac:dyDescent="0.85">
      <c r="A46" s="42">
        <v>18050500</v>
      </c>
      <c r="B46" s="43" t="s">
        <v>53</v>
      </c>
      <c r="C46" s="72">
        <v>1200000</v>
      </c>
      <c r="D46" s="45">
        <v>210000</v>
      </c>
      <c r="E46" s="45">
        <v>289299.02</v>
      </c>
      <c r="F46" s="45">
        <v>238218.21</v>
      </c>
      <c r="G46" s="58">
        <f>IF(D46=0," ",+E46/D46)</f>
        <v>1.3776143809523811</v>
      </c>
      <c r="H46" s="58">
        <f t="shared" si="1"/>
        <v>1.2144286534602038</v>
      </c>
      <c r="I46" s="58">
        <f t="shared" si="2"/>
        <v>0.24108251666666669</v>
      </c>
      <c r="J46" s="31">
        <f t="shared" si="3"/>
        <v>79299.020000000019</v>
      </c>
      <c r="K46" s="44">
        <f>D46-'[1]Лютий 2026 '!D47</f>
        <v>0</v>
      </c>
      <c r="L46" s="44">
        <f>E46-'[1]Лютий 2026 '!E47</f>
        <v>13970.790000000037</v>
      </c>
      <c r="M46" s="47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</row>
    <row r="47" spans="1:249" s="1" customFormat="1" ht="274.5" customHeight="1" collapsed="1" x14ac:dyDescent="0.85">
      <c r="A47" s="42">
        <v>21010300</v>
      </c>
      <c r="B47" s="73" t="s">
        <v>54</v>
      </c>
      <c r="C47" s="44">
        <f>SUM(C48:C49)</f>
        <v>30000</v>
      </c>
      <c r="D47" s="44">
        <f>SUM(D48:D49)</f>
        <v>0</v>
      </c>
      <c r="E47" s="50">
        <f>SUM(E48:E49)</f>
        <v>1276478</v>
      </c>
      <c r="F47" s="44">
        <f>SUM(F48:F49)</f>
        <v>2000</v>
      </c>
      <c r="G47" s="58" t="str">
        <f t="shared" si="0"/>
        <v xml:space="preserve"> </v>
      </c>
      <c r="H47" s="58" t="s">
        <v>19</v>
      </c>
      <c r="I47" s="46" t="s">
        <v>19</v>
      </c>
      <c r="J47" s="31">
        <f t="shared" si="3"/>
        <v>1276478</v>
      </c>
      <c r="K47" s="44">
        <f>SUM(K48:K49)</f>
        <v>0</v>
      </c>
      <c r="L47" s="44">
        <f>SUM(L48:L49)</f>
        <v>106735</v>
      </c>
      <c r="M47" s="47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</row>
    <row r="48" spans="1:249" s="1" customFormat="1" ht="140.1" hidden="1" customHeight="1" outlineLevel="1" x14ac:dyDescent="0.85">
      <c r="A48" s="42">
        <v>21010301</v>
      </c>
      <c r="B48" s="43" t="s">
        <v>55</v>
      </c>
      <c r="C48" s="44"/>
      <c r="D48" s="45"/>
      <c r="E48" s="74"/>
      <c r="F48" s="52"/>
      <c r="G48" s="58" t="str">
        <f t="shared" si="0"/>
        <v xml:space="preserve"> </v>
      </c>
      <c r="H48" s="58" t="str">
        <f t="shared" si="1"/>
        <v xml:space="preserve"> </v>
      </c>
      <c r="I48" s="58" t="str">
        <f t="shared" si="2"/>
        <v xml:space="preserve"> </v>
      </c>
      <c r="J48" s="31">
        <f t="shared" si="3"/>
        <v>0</v>
      </c>
      <c r="K48" s="44">
        <f>D48-'[1]Лютий 2026 '!D49</f>
        <v>0</v>
      </c>
      <c r="L48" s="44">
        <f>E48-'[1]Лютий 2026 '!E49</f>
        <v>0</v>
      </c>
      <c r="M48" s="47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</row>
    <row r="49" spans="1:249" s="1" customFormat="1" ht="195.75" hidden="1" customHeight="1" outlineLevel="1" x14ac:dyDescent="0.85">
      <c r="A49" s="42">
        <v>21010302</v>
      </c>
      <c r="B49" s="43" t="s">
        <v>56</v>
      </c>
      <c r="C49" s="44">
        <v>30000</v>
      </c>
      <c r="D49" s="45"/>
      <c r="E49" s="74">
        <v>1276478</v>
      </c>
      <c r="F49" s="74">
        <v>2000</v>
      </c>
      <c r="G49" s="58" t="str">
        <f t="shared" si="0"/>
        <v xml:space="preserve"> </v>
      </c>
      <c r="H49" s="46" t="s">
        <v>19</v>
      </c>
      <c r="I49" s="46" t="s">
        <v>19</v>
      </c>
      <c r="J49" s="31">
        <f t="shared" si="3"/>
        <v>1276478</v>
      </c>
      <c r="K49" s="44">
        <f>D49-'[1]Лютий 2026 '!D50</f>
        <v>0</v>
      </c>
      <c r="L49" s="44">
        <f>E49-'[1]Лютий 2026 '!E50</f>
        <v>106735</v>
      </c>
      <c r="M49" s="47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1:249" s="1" customFormat="1" ht="0.75" customHeight="1" x14ac:dyDescent="0.85">
      <c r="A50" s="42">
        <v>21080500</v>
      </c>
      <c r="B50" s="75" t="s">
        <v>57</v>
      </c>
      <c r="C50" s="76"/>
      <c r="D50" s="77"/>
      <c r="E50" s="78"/>
      <c r="F50" s="78"/>
      <c r="G50" s="38" t="str">
        <f t="shared" si="0"/>
        <v xml:space="preserve"> </v>
      </c>
      <c r="H50" s="38" t="str">
        <f t="shared" si="1"/>
        <v xml:space="preserve"> </v>
      </c>
      <c r="I50" s="38" t="str">
        <f t="shared" si="2"/>
        <v xml:space="preserve"> </v>
      </c>
      <c r="J50" s="31">
        <f t="shared" si="3"/>
        <v>0</v>
      </c>
      <c r="K50" s="44"/>
      <c r="L50" s="44"/>
      <c r="M50" s="47" t="e">
        <f t="shared" si="5"/>
        <v>#DIV/0!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</row>
    <row r="51" spans="1:249" s="1" customFormat="1" ht="140.1" customHeight="1" x14ac:dyDescent="0.85">
      <c r="A51" s="42">
        <v>21081100</v>
      </c>
      <c r="B51" s="43" t="s">
        <v>58</v>
      </c>
      <c r="C51" s="44">
        <v>2000000</v>
      </c>
      <c r="D51" s="45">
        <v>370000</v>
      </c>
      <c r="E51" s="79">
        <v>441946.87</v>
      </c>
      <c r="F51" s="79">
        <v>385674.57</v>
      </c>
      <c r="G51" s="46">
        <f t="shared" si="0"/>
        <v>1.1944509999999999</v>
      </c>
      <c r="H51" s="46">
        <f t="shared" si="1"/>
        <v>1.1459061716202859</v>
      </c>
      <c r="I51" s="80">
        <f t="shared" si="2"/>
        <v>0.220973435</v>
      </c>
      <c r="J51" s="31">
        <f t="shared" si="3"/>
        <v>71946.87</v>
      </c>
      <c r="K51" s="44">
        <f>D51-'[1]Лютий 2026 '!D52</f>
        <v>150000</v>
      </c>
      <c r="L51" s="44">
        <f>E51-'[1]Лютий 2026 '!E52</f>
        <v>175627.08999999997</v>
      </c>
      <c r="M51" s="47">
        <f t="shared" si="5"/>
        <v>1.1708472666666665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1:249" s="1" customFormat="1" ht="237" customHeight="1" x14ac:dyDescent="0.85">
      <c r="A52" s="42">
        <v>21081500</v>
      </c>
      <c r="B52" s="43" t="s">
        <v>59</v>
      </c>
      <c r="C52" s="44">
        <v>35000</v>
      </c>
      <c r="D52" s="45">
        <v>0</v>
      </c>
      <c r="E52" s="50">
        <v>62183.35</v>
      </c>
      <c r="F52" s="52">
        <v>0</v>
      </c>
      <c r="G52" s="46" t="str">
        <f t="shared" si="0"/>
        <v xml:space="preserve"> </v>
      </c>
      <c r="H52" s="46"/>
      <c r="I52" s="46" t="s">
        <v>19</v>
      </c>
      <c r="J52" s="31">
        <f t="shared" si="3"/>
        <v>62183.35</v>
      </c>
      <c r="K52" s="44">
        <f>D52-'[1]Лютий 2026 '!D53</f>
        <v>0</v>
      </c>
      <c r="L52" s="44">
        <f>E52-'[1]Лютий 2026 '!E53</f>
        <v>6610.2699999999968</v>
      </c>
      <c r="M52" s="47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</row>
    <row r="53" spans="1:249" s="1" customFormat="1" ht="140.1" customHeight="1" x14ac:dyDescent="0.85">
      <c r="A53" s="42">
        <v>21081700</v>
      </c>
      <c r="B53" s="43" t="s">
        <v>60</v>
      </c>
      <c r="C53" s="44">
        <v>65000</v>
      </c>
      <c r="D53" s="45">
        <v>18000</v>
      </c>
      <c r="E53" s="50">
        <v>16455.25</v>
      </c>
      <c r="F53" s="50">
        <v>18639.419999999998</v>
      </c>
      <c r="G53" s="46">
        <f t="shared" si="0"/>
        <v>0.91418055555555555</v>
      </c>
      <c r="H53" s="46">
        <f t="shared" si="1"/>
        <v>0.88281985169066424</v>
      </c>
      <c r="I53" s="46">
        <f t="shared" si="2"/>
        <v>0.25315769230769231</v>
      </c>
      <c r="J53" s="31">
        <f t="shared" si="3"/>
        <v>-1544.75</v>
      </c>
      <c r="K53" s="44">
        <f>D53-'[1]Лютий 2026 '!D54</f>
        <v>6000</v>
      </c>
      <c r="L53" s="44">
        <f>E53-'[1]Лютий 2026 '!E54</f>
        <v>5297.4400000000005</v>
      </c>
      <c r="M53" s="47">
        <f t="shared" si="5"/>
        <v>0.88290666666666673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</row>
    <row r="54" spans="1:249" s="9" customFormat="1" ht="248.25" customHeight="1" x14ac:dyDescent="0.85">
      <c r="A54" s="42">
        <v>22010300</v>
      </c>
      <c r="B54" s="43" t="s">
        <v>61</v>
      </c>
      <c r="C54" s="44">
        <v>200000</v>
      </c>
      <c r="D54" s="45">
        <v>65000</v>
      </c>
      <c r="E54" s="50">
        <v>51480</v>
      </c>
      <c r="F54" s="50">
        <v>99580</v>
      </c>
      <c r="G54" s="46">
        <f t="shared" si="0"/>
        <v>0.79200000000000004</v>
      </c>
      <c r="H54" s="46">
        <f t="shared" si="1"/>
        <v>0.51697127937336818</v>
      </c>
      <c r="I54" s="46">
        <f t="shared" si="2"/>
        <v>0.25740000000000002</v>
      </c>
      <c r="J54" s="31">
        <f t="shared" si="3"/>
        <v>-13520</v>
      </c>
      <c r="K54" s="44">
        <f>D54-'[1]Лютий 2026 '!D55</f>
        <v>20000</v>
      </c>
      <c r="L54" s="44">
        <f>E54-'[1]Лютий 2026 '!E55</f>
        <v>10990</v>
      </c>
      <c r="M54" s="47">
        <f t="shared" si="5"/>
        <v>0.54949999999999999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</row>
    <row r="55" spans="1:249" s="9" customFormat="1" ht="140.1" customHeight="1" collapsed="1" x14ac:dyDescent="0.85">
      <c r="A55" s="42">
        <v>22012500</v>
      </c>
      <c r="B55" s="43" t="s">
        <v>62</v>
      </c>
      <c r="C55" s="44">
        <v>9500000</v>
      </c>
      <c r="D55" s="45">
        <v>1900000</v>
      </c>
      <c r="E55" s="50">
        <f>E56+E57+E58</f>
        <v>1677557.49</v>
      </c>
      <c r="F55" s="50">
        <f>F56+F57+F58</f>
        <v>1973913.18</v>
      </c>
      <c r="G55" s="46">
        <f t="shared" si="0"/>
        <v>0.88292499473684205</v>
      </c>
      <c r="H55" s="46">
        <f t="shared" si="1"/>
        <v>0.8498638678728514</v>
      </c>
      <c r="I55" s="46">
        <f t="shared" si="2"/>
        <v>0.17658499894736843</v>
      </c>
      <c r="J55" s="31">
        <f t="shared" si="3"/>
        <v>-222442.51</v>
      </c>
      <c r="K55" s="44">
        <f>D55-'[1]Лютий 2026 '!D56</f>
        <v>700000</v>
      </c>
      <c r="L55" s="44">
        <f>E55-'[1]Лютий 2026 '!E56</f>
        <v>708602.47</v>
      </c>
      <c r="M55" s="47">
        <f t="shared" si="5"/>
        <v>1.0122892428571428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</row>
    <row r="56" spans="1:249" s="9" customFormat="1" ht="140.1" hidden="1" customHeight="1" outlineLevel="1" x14ac:dyDescent="0.85">
      <c r="A56" s="42"/>
      <c r="B56" s="43"/>
      <c r="C56" s="44"/>
      <c r="D56" s="45"/>
      <c r="E56" s="50">
        <v>567029.81000000006</v>
      </c>
      <c r="F56" s="50">
        <v>487733.4</v>
      </c>
      <c r="G56" s="46" t="str">
        <f t="shared" si="0"/>
        <v xml:space="preserve"> </v>
      </c>
      <c r="H56" s="46">
        <f t="shared" si="1"/>
        <v>1.1625814635618559</v>
      </c>
      <c r="I56" s="46"/>
      <c r="J56" s="31"/>
      <c r="K56" s="44"/>
      <c r="L56" s="44"/>
      <c r="M56" s="47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</row>
    <row r="57" spans="1:249" s="9" customFormat="1" ht="140.1" hidden="1" customHeight="1" outlineLevel="1" x14ac:dyDescent="0.85">
      <c r="A57" s="42"/>
      <c r="B57" s="43"/>
      <c r="C57" s="44"/>
      <c r="D57" s="45"/>
      <c r="E57" s="50">
        <v>89637.68</v>
      </c>
      <c r="F57" s="50">
        <v>91515.88</v>
      </c>
      <c r="G57" s="46" t="str">
        <f t="shared" si="0"/>
        <v xml:space="preserve"> </v>
      </c>
      <c r="H57" s="46">
        <f t="shared" si="1"/>
        <v>0.97947678588677711</v>
      </c>
      <c r="I57" s="46"/>
      <c r="J57" s="31"/>
      <c r="K57" s="44"/>
      <c r="L57" s="44"/>
      <c r="M57" s="47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</row>
    <row r="58" spans="1:249" s="9" customFormat="1" ht="140.1" hidden="1" customHeight="1" outlineLevel="1" x14ac:dyDescent="0.85">
      <c r="A58" s="42">
        <v>22012502</v>
      </c>
      <c r="B58" s="43"/>
      <c r="C58" s="44"/>
      <c r="D58" s="45"/>
      <c r="E58" s="50">
        <v>1020890</v>
      </c>
      <c r="F58" s="50">
        <v>1394663.9</v>
      </c>
      <c r="G58" s="46" t="str">
        <f t="shared" si="0"/>
        <v xml:space="preserve"> </v>
      </c>
      <c r="H58" s="46">
        <f t="shared" si="1"/>
        <v>0.7319971499943464</v>
      </c>
      <c r="I58" s="46"/>
      <c r="J58" s="31"/>
      <c r="K58" s="44"/>
      <c r="L58" s="44"/>
      <c r="M58" s="47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</row>
    <row r="59" spans="1:249" s="9" customFormat="1" ht="195.75" customHeight="1" x14ac:dyDescent="0.85">
      <c r="A59" s="42">
        <v>22012600</v>
      </c>
      <c r="B59" s="43" t="s">
        <v>63</v>
      </c>
      <c r="C59" s="44">
        <v>250000</v>
      </c>
      <c r="D59" s="45">
        <v>51000</v>
      </c>
      <c r="E59" s="50">
        <v>79250</v>
      </c>
      <c r="F59" s="50">
        <v>73070</v>
      </c>
      <c r="G59" s="46">
        <f t="shared" si="0"/>
        <v>1.553921568627451</v>
      </c>
      <c r="H59" s="46">
        <f t="shared" si="1"/>
        <v>1.0845764335568633</v>
      </c>
      <c r="I59" s="46">
        <f t="shared" si="2"/>
        <v>0.317</v>
      </c>
      <c r="J59" s="31">
        <f t="shared" si="3"/>
        <v>28250</v>
      </c>
      <c r="K59" s="44">
        <f>D59-'[1]Лютий 2026 '!D60</f>
        <v>30000</v>
      </c>
      <c r="L59" s="44">
        <f>E59-'[1]Лютий 2026 '!E60</f>
        <v>25230</v>
      </c>
      <c r="M59" s="47">
        <f t="shared" si="5"/>
        <v>0.84099999999999997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</row>
    <row r="60" spans="1:249" s="9" customFormat="1" ht="233.25" customHeight="1" x14ac:dyDescent="0.85">
      <c r="A60" s="42">
        <v>22012900</v>
      </c>
      <c r="B60" s="43" t="s">
        <v>64</v>
      </c>
      <c r="C60" s="44">
        <v>3000</v>
      </c>
      <c r="D60" s="45"/>
      <c r="E60" s="50"/>
      <c r="F60" s="50"/>
      <c r="G60" s="46" t="str">
        <f t="shared" si="0"/>
        <v xml:space="preserve"> </v>
      </c>
      <c r="H60" s="46" t="str">
        <f t="shared" si="1"/>
        <v xml:space="preserve"> </v>
      </c>
      <c r="I60" s="46" t="str">
        <f t="shared" si="2"/>
        <v xml:space="preserve"> </v>
      </c>
      <c r="J60" s="31">
        <f>E60-D60</f>
        <v>0</v>
      </c>
      <c r="K60" s="44">
        <f>D60-'[1]Лютий 2026 '!D61</f>
        <v>0</v>
      </c>
      <c r="L60" s="44">
        <f>E60-'[1]Лютий 2026 '!E61</f>
        <v>0</v>
      </c>
      <c r="M60" s="47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</row>
    <row r="61" spans="1:249" s="82" customFormat="1" ht="140.1" customHeight="1" x14ac:dyDescent="0.85">
      <c r="A61" s="42">
        <v>22080400</v>
      </c>
      <c r="B61" s="51" t="s">
        <v>65</v>
      </c>
      <c r="C61" s="44">
        <v>1000000</v>
      </c>
      <c r="D61" s="45">
        <v>300000</v>
      </c>
      <c r="E61" s="50">
        <v>312737.75</v>
      </c>
      <c r="F61" s="50">
        <v>236404.56</v>
      </c>
      <c r="G61" s="46">
        <f t="shared" si="0"/>
        <v>1.0424591666666667</v>
      </c>
      <c r="H61" s="46">
        <f t="shared" si="1"/>
        <v>1.3228922064785891</v>
      </c>
      <c r="I61" s="46">
        <f t="shared" si="2"/>
        <v>0.31273774999999998</v>
      </c>
      <c r="J61" s="31">
        <f t="shared" si="3"/>
        <v>12737.75</v>
      </c>
      <c r="K61" s="44">
        <f>D61-'[1]Лютий 2026 '!D62</f>
        <v>100000</v>
      </c>
      <c r="L61" s="44">
        <f>E61-'[1]Лютий 2026 '!E62</f>
        <v>86127.65</v>
      </c>
      <c r="M61" s="47">
        <f t="shared" si="5"/>
        <v>0.86127649999999989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</row>
    <row r="62" spans="1:249" s="1" customFormat="1" ht="144" customHeight="1" collapsed="1" x14ac:dyDescent="0.85">
      <c r="A62" s="42">
        <v>22090000</v>
      </c>
      <c r="B62" s="43" t="s">
        <v>66</v>
      </c>
      <c r="C62" s="72">
        <f>SUM(C63:C64)</f>
        <v>1201500</v>
      </c>
      <c r="D62" s="72">
        <f>SUM(D63:D64)</f>
        <v>250000</v>
      </c>
      <c r="E62" s="72">
        <f>SUM(E63:E64)</f>
        <v>298994.98</v>
      </c>
      <c r="F62" s="50">
        <f>SUM(F63:F64)</f>
        <v>298129.65000000002</v>
      </c>
      <c r="G62" s="80">
        <f t="shared" si="0"/>
        <v>1.1959799199999999</v>
      </c>
      <c r="H62" s="46">
        <f t="shared" si="1"/>
        <v>1.0029025291513272</v>
      </c>
      <c r="I62" s="46">
        <f t="shared" si="2"/>
        <v>0.24885141905950894</v>
      </c>
      <c r="J62" s="31">
        <f t="shared" si="3"/>
        <v>48994.979999999981</v>
      </c>
      <c r="K62" s="44">
        <f>SUM(K63:K64)</f>
        <v>100000</v>
      </c>
      <c r="L62" s="44">
        <f>SUM(L63:L64)</f>
        <v>130023.12999999998</v>
      </c>
      <c r="M62" s="47">
        <f t="shared" si="5"/>
        <v>1.3002312999999996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</row>
    <row r="63" spans="1:249" s="1" customFormat="1" ht="140.1" hidden="1" customHeight="1" outlineLevel="1" x14ac:dyDescent="0.85">
      <c r="A63" s="42">
        <v>22090100</v>
      </c>
      <c r="B63" s="43" t="s">
        <v>67</v>
      </c>
      <c r="C63" s="44">
        <v>1200000</v>
      </c>
      <c r="D63" s="45">
        <v>250000</v>
      </c>
      <c r="E63" s="50">
        <v>298926.98</v>
      </c>
      <c r="F63" s="50">
        <v>297874.65000000002</v>
      </c>
      <c r="G63" s="46">
        <f t="shared" si="0"/>
        <v>1.19570792</v>
      </c>
      <c r="H63" s="46">
        <f t="shared" si="1"/>
        <v>1.0035327947510806</v>
      </c>
      <c r="I63" s="46">
        <f t="shared" si="2"/>
        <v>0.24910581666666665</v>
      </c>
      <c r="J63" s="31">
        <f t="shared" si="3"/>
        <v>48926.979999999981</v>
      </c>
      <c r="K63" s="44">
        <f>D63-'[1]Лютий 2026 '!D64</f>
        <v>100000</v>
      </c>
      <c r="L63" s="44">
        <f>E63-'[1]Лютий 2026 '!E64</f>
        <v>130023.12999999998</v>
      </c>
      <c r="M63" s="47">
        <f t="shared" si="5"/>
        <v>1.3002312999999996</v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</row>
    <row r="64" spans="1:249" s="1" customFormat="1" ht="140.1" hidden="1" customHeight="1" outlineLevel="1" x14ac:dyDescent="0.85">
      <c r="A64" s="42">
        <v>22090400</v>
      </c>
      <c r="B64" s="43" t="s">
        <v>68</v>
      </c>
      <c r="C64" s="44">
        <v>1500</v>
      </c>
      <c r="D64" s="45"/>
      <c r="E64" s="50">
        <v>68</v>
      </c>
      <c r="F64" s="50">
        <v>255</v>
      </c>
      <c r="G64" s="46" t="str">
        <f t="shared" si="0"/>
        <v xml:space="preserve"> </v>
      </c>
      <c r="H64" s="46">
        <f t="shared" si="1"/>
        <v>0.26666666666666666</v>
      </c>
      <c r="I64" s="46">
        <f t="shared" si="2"/>
        <v>4.5333333333333337E-2</v>
      </c>
      <c r="J64" s="31">
        <f t="shared" si="3"/>
        <v>68</v>
      </c>
      <c r="K64" s="44">
        <f>D64-'[1]Лютий 2026 '!D65</f>
        <v>0</v>
      </c>
      <c r="L64" s="44">
        <f>E64-'[1]Лютий 2026 '!E65</f>
        <v>0</v>
      </c>
      <c r="M64" s="47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</row>
    <row r="65" spans="1:249" s="1" customFormat="1" ht="113.25" hidden="1" customHeight="1" x14ac:dyDescent="0.85">
      <c r="A65" s="42">
        <v>24030000</v>
      </c>
      <c r="B65" s="49" t="s">
        <v>69</v>
      </c>
      <c r="C65" s="44"/>
      <c r="D65" s="45"/>
      <c r="E65" s="50">
        <v>0</v>
      </c>
      <c r="F65" s="50"/>
      <c r="G65" s="46" t="str">
        <f t="shared" si="0"/>
        <v xml:space="preserve"> </v>
      </c>
      <c r="H65" s="46"/>
      <c r="I65" s="46"/>
      <c r="J65" s="31">
        <f t="shared" si="3"/>
        <v>0</v>
      </c>
      <c r="K65" s="44">
        <f>D65-'[1]Лютий 2026 '!D66</f>
        <v>0</v>
      </c>
      <c r="L65" s="44">
        <f>E65-'[1]Лютий 2026 '!E66</f>
        <v>-49714.85</v>
      </c>
      <c r="M65" s="47"/>
      <c r="N65" s="12"/>
      <c r="O65" s="12"/>
      <c r="P65" s="12"/>
      <c r="Q65" s="83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</row>
    <row r="66" spans="1:249" s="1" customFormat="1" ht="140.1" customHeight="1" x14ac:dyDescent="0.85">
      <c r="A66" s="42">
        <v>24060300</v>
      </c>
      <c r="B66" s="75" t="s">
        <v>57</v>
      </c>
      <c r="C66" s="44">
        <v>1000000</v>
      </c>
      <c r="D66" s="45">
        <v>220000</v>
      </c>
      <c r="E66" s="50">
        <v>1726230.23</v>
      </c>
      <c r="F66" s="50">
        <v>990567.69</v>
      </c>
      <c r="G66" s="46" t="s">
        <v>19</v>
      </c>
      <c r="H66" s="46" t="s">
        <v>19</v>
      </c>
      <c r="I66" s="46" t="s">
        <v>19</v>
      </c>
      <c r="J66" s="31">
        <f t="shared" si="3"/>
        <v>1506230.23</v>
      </c>
      <c r="K66" s="44">
        <f>D66-'[1]Лютий 2026 '!D67</f>
        <v>20000</v>
      </c>
      <c r="L66" s="44">
        <f>E66-'[1]Лютий 2026 '!E67</f>
        <v>854520.29999999993</v>
      </c>
      <c r="M66" s="47" t="s">
        <v>19</v>
      </c>
      <c r="N66" s="12"/>
      <c r="O66" s="12"/>
      <c r="P66" s="12"/>
      <c r="Q66" s="83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</row>
    <row r="67" spans="1:249" s="1" customFormat="1" ht="240.75" customHeight="1" x14ac:dyDescent="0.85">
      <c r="A67" s="42">
        <v>22130000</v>
      </c>
      <c r="B67" s="43" t="s">
        <v>70</v>
      </c>
      <c r="C67" s="44">
        <v>2900</v>
      </c>
      <c r="D67" s="45"/>
      <c r="E67" s="50"/>
      <c r="F67" s="50"/>
      <c r="G67" s="46" t="str">
        <f t="shared" si="0"/>
        <v xml:space="preserve"> </v>
      </c>
      <c r="H67" s="46" t="str">
        <f t="shared" si="1"/>
        <v xml:space="preserve"> </v>
      </c>
      <c r="I67" s="46" t="str">
        <f t="shared" si="2"/>
        <v xml:space="preserve"> </v>
      </c>
      <c r="J67" s="31"/>
      <c r="K67" s="44">
        <f>D67-'[1]Лютий 2026 '!D68</f>
        <v>0</v>
      </c>
      <c r="L67" s="44">
        <f>E67-'[1]Лютий 2026 '!E68</f>
        <v>0</v>
      </c>
      <c r="M67" s="47"/>
      <c r="N67" s="12"/>
      <c r="O67" s="12"/>
      <c r="P67" s="12"/>
      <c r="Q67" s="83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</row>
    <row r="68" spans="1:249" s="1" customFormat="1" ht="289.5" customHeight="1" x14ac:dyDescent="0.85">
      <c r="A68" s="42">
        <v>24062200</v>
      </c>
      <c r="B68" s="84" t="s">
        <v>71</v>
      </c>
      <c r="C68" s="76"/>
      <c r="D68" s="45"/>
      <c r="E68" s="50">
        <v>190.72</v>
      </c>
      <c r="F68" s="50">
        <v>17883.669999999998</v>
      </c>
      <c r="G68" s="46" t="str">
        <f t="shared" si="0"/>
        <v xml:space="preserve"> </v>
      </c>
      <c r="H68" s="46">
        <f t="shared" si="1"/>
        <v>1.0664477705079551E-2</v>
      </c>
      <c r="I68" s="46"/>
      <c r="J68" s="31">
        <f t="shared" si="3"/>
        <v>190.72</v>
      </c>
      <c r="K68" s="44">
        <f>D68-'[1]Лютий 2026 '!D69</f>
        <v>0</v>
      </c>
      <c r="L68" s="44">
        <f>E68-'[1]Лютий 2026 '!E69</f>
        <v>0</v>
      </c>
      <c r="M68" s="47"/>
      <c r="N68" s="12"/>
      <c r="O68" s="12"/>
      <c r="P68" s="12"/>
      <c r="Q68" s="83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</row>
    <row r="69" spans="1:249" s="1" customFormat="1" ht="3" customHeight="1" x14ac:dyDescent="0.85">
      <c r="A69" s="42">
        <v>31010200</v>
      </c>
      <c r="B69" s="49" t="s">
        <v>72</v>
      </c>
      <c r="C69" s="76"/>
      <c r="D69" s="45"/>
      <c r="E69" s="78"/>
      <c r="F69" s="44"/>
      <c r="G69" s="46" t="str">
        <f t="shared" si="0"/>
        <v xml:space="preserve"> </v>
      </c>
      <c r="H69" s="46" t="str">
        <f t="shared" si="1"/>
        <v xml:space="preserve"> </v>
      </c>
      <c r="I69" s="46" t="str">
        <f t="shared" si="2"/>
        <v xml:space="preserve"> </v>
      </c>
      <c r="J69" s="31">
        <f t="shared" si="3"/>
        <v>0</v>
      </c>
      <c r="K69" s="85"/>
      <c r="L69" s="85"/>
      <c r="M69" s="47" t="e">
        <f t="shared" si="5"/>
        <v>#DIV/0!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</row>
    <row r="70" spans="1:249" s="1" customFormat="1" ht="51" hidden="1" customHeight="1" x14ac:dyDescent="0.85">
      <c r="A70" s="42">
        <v>31020000</v>
      </c>
      <c r="B70" s="49" t="s">
        <v>73</v>
      </c>
      <c r="C70" s="76"/>
      <c r="D70" s="45"/>
      <c r="E70" s="78"/>
      <c r="F70" s="44"/>
      <c r="G70" s="46" t="str">
        <f t="shared" si="0"/>
        <v xml:space="preserve"> </v>
      </c>
      <c r="H70" s="46" t="str">
        <f t="shared" si="1"/>
        <v xml:space="preserve"> </v>
      </c>
      <c r="I70" s="46" t="str">
        <f t="shared" si="2"/>
        <v xml:space="preserve"> </v>
      </c>
      <c r="J70" s="31">
        <f t="shared" si="3"/>
        <v>0</v>
      </c>
      <c r="K70" s="85"/>
      <c r="L70" s="85"/>
      <c r="M70" s="47" t="e">
        <f t="shared" si="5"/>
        <v>#DIV/0!</v>
      </c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</row>
    <row r="71" spans="1:249" s="1" customFormat="1" ht="78" hidden="1" customHeight="1" x14ac:dyDescent="0.85">
      <c r="A71" s="42">
        <v>16010100</v>
      </c>
      <c r="B71" s="49" t="s">
        <v>74</v>
      </c>
      <c r="C71" s="76"/>
      <c r="D71" s="45"/>
      <c r="E71" s="78"/>
      <c r="F71" s="44"/>
      <c r="G71" s="46" t="str">
        <f t="shared" si="0"/>
        <v xml:space="preserve"> </v>
      </c>
      <c r="H71" s="46" t="str">
        <f t="shared" si="1"/>
        <v xml:space="preserve"> </v>
      </c>
      <c r="I71" s="46" t="str">
        <f t="shared" si="2"/>
        <v xml:space="preserve"> </v>
      </c>
      <c r="J71" s="31">
        <f t="shared" si="3"/>
        <v>0</v>
      </c>
      <c r="K71" s="85"/>
      <c r="L71" s="85"/>
      <c r="M71" s="47" t="e">
        <f t="shared" si="5"/>
        <v>#DIV/0!</v>
      </c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</row>
    <row r="72" spans="1:249" s="82" customFormat="1" ht="148.5" customHeight="1" x14ac:dyDescent="0.85">
      <c r="A72" s="142" t="s">
        <v>75</v>
      </c>
      <c r="B72" s="142"/>
      <c r="C72" s="86">
        <f>C9+C15+C17+C18+C19+C21+C26+C31+C36+C39+C40+C43+C47+C50+C51+C52+C54+C55+C59+C61+C62+C65+C53+C68+C66+C20+C60+C67</f>
        <v>848345700</v>
      </c>
      <c r="D72" s="86">
        <f t="shared" ref="D72" si="6">D9+D15+D17+D18+D19+D21+D26+D31+D36+D39+D40+D43+D47+D50+D51+D52+D54+D55+D59+D61+D62+D65+D53+D68+D66+D20</f>
        <v>228543900</v>
      </c>
      <c r="E72" s="86">
        <f>E9+E15+E17+E18+E19+E21+E26+E31+E36+E39+E40+E43+E47+E50+E51+E52+E54+E55+E59+E61+E62+E65+E53+E68+E66+E20+E67</f>
        <v>207518932.51999998</v>
      </c>
      <c r="F72" s="86">
        <f>F9+F15+F17+F18+F19+F21+F26+F31+F36+F39+F40+F43+F47+F50+F51+F52+F54+F55+F59+F61+F62+F65+F53+F68</f>
        <v>195702414.92999998</v>
      </c>
      <c r="G72" s="87">
        <f t="shared" si="0"/>
        <v>0.90800468758956143</v>
      </c>
      <c r="H72" s="88">
        <f t="shared" si="1"/>
        <v>1.0603800295168897</v>
      </c>
      <c r="I72" s="88">
        <f t="shared" si="2"/>
        <v>0.24461600090623431</v>
      </c>
      <c r="J72" s="89">
        <f>E72-D72</f>
        <v>-21024967.480000019</v>
      </c>
      <c r="K72" s="40">
        <f>K9+K15+K17+K18+K19+K21+K26+K31+K36+K39+K40+K43+K47+K50+K51+K52+K54+K55+K59+K61+K62+K65+K53+K68+K66+K20</f>
        <v>79179940</v>
      </c>
      <c r="L72" s="40">
        <f t="shared" ref="L72" si="7">L9+L15+L17+L18+L19+L21+L26+L31+L36+L39+L40+L43+L47+L50+L51+L52+L54+L55+L59+L61+L62+L65+L53+L68+L66+L20</f>
        <v>54312256.759999998</v>
      </c>
      <c r="M72" s="41">
        <f t="shared" si="5"/>
        <v>0.68593455312039886</v>
      </c>
      <c r="N72" s="12"/>
      <c r="O72" s="12"/>
      <c r="P72" s="12"/>
      <c r="Q72" s="83">
        <f>D72*1.05-E72</f>
        <v>32452162.480000019</v>
      </c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</row>
    <row r="73" spans="1:249" s="100" customFormat="1" ht="233.25" customHeight="1" x14ac:dyDescent="0.85">
      <c r="A73" s="90">
        <v>41031100</v>
      </c>
      <c r="B73" s="91" t="s">
        <v>76</v>
      </c>
      <c r="C73" s="92">
        <v>12565000</v>
      </c>
      <c r="D73" s="92">
        <v>7539000</v>
      </c>
      <c r="E73" s="92">
        <v>7539000</v>
      </c>
      <c r="F73" s="92">
        <v>2823600</v>
      </c>
      <c r="G73" s="93">
        <f t="shared" si="0"/>
        <v>1</v>
      </c>
      <c r="H73" s="46" t="s">
        <v>19</v>
      </c>
      <c r="I73" s="58">
        <f t="shared" si="2"/>
        <v>0.6</v>
      </c>
      <c r="J73" s="94">
        <f t="shared" si="3"/>
        <v>0</v>
      </c>
      <c r="K73" s="95">
        <f>D73-'[1]Лютий 2026 '!D74</f>
        <v>2513000</v>
      </c>
      <c r="L73" s="95">
        <f>E73-'[1]Лютий 2026 '!E74</f>
        <v>2513000</v>
      </c>
      <c r="M73" s="96">
        <f t="shared" si="5"/>
        <v>1</v>
      </c>
      <c r="N73" s="97"/>
      <c r="O73" s="97"/>
      <c r="P73" s="97"/>
      <c r="Q73" s="98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99"/>
      <c r="CP73" s="99"/>
      <c r="CQ73" s="99"/>
      <c r="CR73" s="99"/>
      <c r="CS73" s="99"/>
      <c r="CT73" s="99"/>
      <c r="CU73" s="99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X73" s="99"/>
      <c r="FY73" s="99"/>
      <c r="FZ73" s="99"/>
      <c r="GA73" s="99"/>
      <c r="GB73" s="99"/>
      <c r="GC73" s="99"/>
      <c r="GD73" s="99"/>
      <c r="GE73" s="99"/>
      <c r="GF73" s="99"/>
      <c r="GG73" s="99"/>
      <c r="GH73" s="99"/>
      <c r="GI73" s="99"/>
      <c r="GJ73" s="99"/>
      <c r="GK73" s="99"/>
      <c r="GL73" s="99"/>
      <c r="GM73" s="99"/>
      <c r="GN73" s="99"/>
      <c r="GO73" s="99"/>
      <c r="GP73" s="99"/>
      <c r="GQ73" s="99"/>
      <c r="GR73" s="99"/>
      <c r="GS73" s="99"/>
      <c r="GT73" s="99"/>
      <c r="GU73" s="99"/>
      <c r="GV73" s="99"/>
      <c r="GW73" s="99"/>
      <c r="GX73" s="99"/>
      <c r="GY73" s="99"/>
      <c r="GZ73" s="99"/>
      <c r="HA73" s="99"/>
      <c r="HB73" s="99"/>
      <c r="HC73" s="99"/>
      <c r="HD73" s="99"/>
      <c r="HE73" s="99"/>
      <c r="HF73" s="99"/>
      <c r="HG73" s="99"/>
      <c r="HH73" s="99"/>
      <c r="HI73" s="99"/>
      <c r="HJ73" s="99"/>
      <c r="HK73" s="99"/>
      <c r="HL73" s="99"/>
      <c r="HM73" s="99"/>
      <c r="HN73" s="99"/>
      <c r="HO73" s="99"/>
      <c r="HP73" s="99"/>
      <c r="HQ73" s="99"/>
      <c r="HR73" s="99"/>
      <c r="HS73" s="99"/>
      <c r="HT73" s="99"/>
      <c r="HU73" s="99"/>
      <c r="HV73" s="99"/>
      <c r="HW73" s="99"/>
      <c r="HX73" s="99"/>
      <c r="HY73" s="99"/>
      <c r="HZ73" s="99"/>
      <c r="IA73" s="99"/>
      <c r="IB73" s="99"/>
      <c r="IC73" s="99"/>
      <c r="ID73" s="99"/>
      <c r="IE73" s="99"/>
      <c r="IF73" s="99"/>
      <c r="IG73" s="99"/>
      <c r="IH73" s="99"/>
      <c r="II73" s="99"/>
      <c r="IJ73" s="99"/>
      <c r="IK73" s="99"/>
      <c r="IL73" s="99"/>
      <c r="IM73" s="99"/>
      <c r="IN73" s="99"/>
      <c r="IO73" s="99"/>
    </row>
    <row r="74" spans="1:249" s="105" customFormat="1" ht="140.1" customHeight="1" x14ac:dyDescent="0.85">
      <c r="A74" s="101">
        <v>41033900</v>
      </c>
      <c r="B74" s="102" t="s">
        <v>77</v>
      </c>
      <c r="C74" s="44">
        <v>172223200</v>
      </c>
      <c r="D74" s="45">
        <v>59106900</v>
      </c>
      <c r="E74" s="50">
        <v>59106900</v>
      </c>
      <c r="F74" s="50">
        <v>40915200</v>
      </c>
      <c r="G74" s="46">
        <f t="shared" ref="G74:G104" si="8">IF(D74=0," ",+E74/D74)</f>
        <v>1</v>
      </c>
      <c r="H74" s="46">
        <f t="shared" ref="H74:H104" si="9">IF(E74=0," ",+E74/F74)</f>
        <v>1.444619603472548</v>
      </c>
      <c r="I74" s="58">
        <f t="shared" ref="I74:I104" si="10">IF(E74=0," ",+E74/C74)</f>
        <v>0.3431994063517575</v>
      </c>
      <c r="J74" s="31">
        <f t="shared" si="3"/>
        <v>0</v>
      </c>
      <c r="K74" s="44">
        <f>D74-'[1]Лютий 2026 '!D75</f>
        <v>19702300</v>
      </c>
      <c r="L74" s="44">
        <f>E74-'[1]Лютий 2026 '!E75</f>
        <v>19702300</v>
      </c>
      <c r="M74" s="47">
        <f t="shared" si="5"/>
        <v>1</v>
      </c>
      <c r="N74" s="12"/>
      <c r="O74" s="12"/>
      <c r="P74" s="12"/>
      <c r="Q74" s="83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4"/>
      <c r="GM74" s="104"/>
      <c r="GN74" s="104"/>
      <c r="GO74" s="104"/>
      <c r="GP74" s="104"/>
      <c r="GQ74" s="104"/>
      <c r="GR74" s="104"/>
      <c r="GS74" s="104"/>
      <c r="GT74" s="104"/>
      <c r="GU74" s="104"/>
      <c r="GV74" s="104"/>
      <c r="GW74" s="104"/>
      <c r="GX74" s="104"/>
      <c r="GY74" s="104"/>
      <c r="GZ74" s="104"/>
      <c r="HA74" s="104"/>
      <c r="HB74" s="104"/>
      <c r="HC74" s="104"/>
      <c r="HD74" s="104"/>
      <c r="HE74" s="104"/>
      <c r="HF74" s="104"/>
      <c r="HG74" s="104"/>
      <c r="HH74" s="104"/>
      <c r="HI74" s="104"/>
      <c r="HJ74" s="104"/>
      <c r="HK74" s="104"/>
      <c r="HL74" s="104"/>
      <c r="HM74" s="104"/>
      <c r="HN74" s="104"/>
      <c r="HO74" s="104"/>
      <c r="HP74" s="104"/>
      <c r="HQ74" s="104"/>
      <c r="HR74" s="104"/>
      <c r="HS74" s="104"/>
      <c r="HT74" s="104"/>
      <c r="HU74" s="104"/>
      <c r="HV74" s="104"/>
      <c r="HW74" s="104"/>
      <c r="HX74" s="104"/>
      <c r="HY74" s="104"/>
      <c r="HZ74" s="104"/>
      <c r="IA74" s="104"/>
      <c r="IB74" s="104"/>
      <c r="IC74" s="104"/>
      <c r="ID74" s="104"/>
      <c r="IE74" s="104"/>
      <c r="IF74" s="104"/>
      <c r="IG74" s="104"/>
      <c r="IH74" s="104"/>
      <c r="II74" s="104"/>
      <c r="IJ74" s="104"/>
      <c r="IK74" s="103"/>
      <c r="IL74" s="103"/>
      <c r="IM74" s="103"/>
      <c r="IN74" s="103"/>
      <c r="IO74" s="103"/>
    </row>
    <row r="75" spans="1:249" s="1" customFormat="1" ht="214.5" customHeight="1" x14ac:dyDescent="0.85">
      <c r="A75" s="14" t="s">
        <v>78</v>
      </c>
      <c r="B75" s="73" t="s">
        <v>79</v>
      </c>
      <c r="C75" s="44">
        <v>1062500</v>
      </c>
      <c r="D75" s="45">
        <v>531300</v>
      </c>
      <c r="E75" s="50">
        <v>531300</v>
      </c>
      <c r="F75" s="50">
        <v>408300</v>
      </c>
      <c r="G75" s="46">
        <f t="shared" si="8"/>
        <v>1</v>
      </c>
      <c r="H75" s="46">
        <f t="shared" si="9"/>
        <v>1.3012490815576783</v>
      </c>
      <c r="I75" s="58">
        <f t="shared" si="10"/>
        <v>0.5000470588235294</v>
      </c>
      <c r="J75" s="31">
        <f t="shared" si="3"/>
        <v>0</v>
      </c>
      <c r="K75" s="44">
        <f>D75-'[1]Лютий 2026 '!D76</f>
        <v>177100</v>
      </c>
      <c r="L75" s="44">
        <f>E75-'[1]Лютий 2026 '!E76</f>
        <v>177100</v>
      </c>
      <c r="M75" s="47">
        <f t="shared" si="5"/>
        <v>1</v>
      </c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</row>
    <row r="76" spans="1:249" s="1" customFormat="1" ht="207" customHeight="1" x14ac:dyDescent="0.85">
      <c r="A76" s="14" t="s">
        <v>80</v>
      </c>
      <c r="B76" s="73" t="s">
        <v>81</v>
      </c>
      <c r="C76" s="44">
        <v>2830200</v>
      </c>
      <c r="D76" s="45">
        <v>0</v>
      </c>
      <c r="E76" s="50"/>
      <c r="F76" s="50"/>
      <c r="G76" s="46" t="str">
        <f t="shared" si="8"/>
        <v xml:space="preserve"> </v>
      </c>
      <c r="H76" s="46" t="str">
        <f t="shared" si="9"/>
        <v xml:space="preserve"> </v>
      </c>
      <c r="I76" s="58" t="str">
        <f t="shared" si="10"/>
        <v xml:space="preserve"> </v>
      </c>
      <c r="J76" s="31">
        <f t="shared" si="3"/>
        <v>0</v>
      </c>
      <c r="K76" s="44">
        <f>D76-'[1]Лютий 2026 '!D77</f>
        <v>0</v>
      </c>
      <c r="L76" s="44">
        <f>E76-'[1]Лютий 2026 '!E77</f>
        <v>0</v>
      </c>
      <c r="M76" s="47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</row>
    <row r="77" spans="1:249" s="1" customFormat="1" ht="260.25" customHeight="1" x14ac:dyDescent="0.85">
      <c r="A77" s="21">
        <v>41036300</v>
      </c>
      <c r="B77" s="73" t="s">
        <v>82</v>
      </c>
      <c r="C77" s="44">
        <v>20727000</v>
      </c>
      <c r="D77" s="45">
        <v>10363500</v>
      </c>
      <c r="E77" s="50">
        <v>10363500</v>
      </c>
      <c r="F77" s="50">
        <v>4974600</v>
      </c>
      <c r="G77" s="46">
        <f t="shared" si="8"/>
        <v>1</v>
      </c>
      <c r="H77" s="46" t="s">
        <v>19</v>
      </c>
      <c r="I77" s="58">
        <f t="shared" si="10"/>
        <v>0.5</v>
      </c>
      <c r="J77" s="31">
        <f t="shared" si="3"/>
        <v>0</v>
      </c>
      <c r="K77" s="44">
        <f>D77-'[1]Лютий 2026 '!D78</f>
        <v>3454500</v>
      </c>
      <c r="L77" s="44">
        <f>E77-'[1]Лютий 2026 '!E78</f>
        <v>3454500</v>
      </c>
      <c r="M77" s="47">
        <f t="shared" ref="M77:M104" si="11">L77/K77</f>
        <v>1</v>
      </c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</row>
    <row r="78" spans="1:249" s="1" customFormat="1" ht="83.25" hidden="1" customHeight="1" x14ac:dyDescent="0.85">
      <c r="A78" s="42">
        <v>41040400</v>
      </c>
      <c r="B78" s="106" t="s">
        <v>83</v>
      </c>
      <c r="C78" s="44"/>
      <c r="D78" s="45"/>
      <c r="E78" s="50"/>
      <c r="F78" s="50">
        <v>158331</v>
      </c>
      <c r="G78" s="46" t="str">
        <f t="shared" si="8"/>
        <v xml:space="preserve"> </v>
      </c>
      <c r="H78" s="46" t="str">
        <f t="shared" si="9"/>
        <v xml:space="preserve"> </v>
      </c>
      <c r="I78" s="58" t="str">
        <f t="shared" si="10"/>
        <v xml:space="preserve"> </v>
      </c>
      <c r="J78" s="31"/>
      <c r="K78" s="44">
        <f>D78-'[1]Лютий 2026 '!D79</f>
        <v>0</v>
      </c>
      <c r="L78" s="44">
        <f>E78-'[1]Лютий 2026 '!E79</f>
        <v>0</v>
      </c>
      <c r="M78" s="47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</row>
    <row r="79" spans="1:249" s="1" customFormat="1" ht="252" customHeight="1" x14ac:dyDescent="0.85">
      <c r="A79" s="14" t="s">
        <v>84</v>
      </c>
      <c r="B79" s="73" t="s">
        <v>85</v>
      </c>
      <c r="C79" s="44">
        <v>1474600</v>
      </c>
      <c r="D79" s="45">
        <v>497400</v>
      </c>
      <c r="E79" s="50">
        <v>497400</v>
      </c>
      <c r="F79" s="50">
        <v>411113.22</v>
      </c>
      <c r="G79" s="46">
        <f t="shared" si="8"/>
        <v>1</v>
      </c>
      <c r="H79" s="46">
        <f t="shared" si="9"/>
        <v>1.2098856855053215</v>
      </c>
      <c r="I79" s="58">
        <f t="shared" si="10"/>
        <v>0.33731181337311811</v>
      </c>
      <c r="J79" s="31">
        <f t="shared" si="3"/>
        <v>0</v>
      </c>
      <c r="K79" s="44">
        <f>D79-'[1]Лютий 2026 '!D80</f>
        <v>165800</v>
      </c>
      <c r="L79" s="44">
        <f>E79-'[1]Лютий 2026 '!E80</f>
        <v>165800</v>
      </c>
      <c r="M79" s="47">
        <f t="shared" si="11"/>
        <v>1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</row>
    <row r="80" spans="1:249" s="1" customFormat="1" ht="199.5" customHeight="1" x14ac:dyDescent="0.85">
      <c r="A80" s="42">
        <v>41059300</v>
      </c>
      <c r="B80" s="73" t="s">
        <v>86</v>
      </c>
      <c r="C80" s="44">
        <v>2153935</v>
      </c>
      <c r="D80" s="72">
        <v>523248.24</v>
      </c>
      <c r="E80" s="44">
        <v>523248.24</v>
      </c>
      <c r="F80" s="50">
        <v>200000</v>
      </c>
      <c r="G80" s="46">
        <f t="shared" si="8"/>
        <v>1</v>
      </c>
      <c r="H80" s="46" t="s">
        <v>19</v>
      </c>
      <c r="I80" s="58">
        <f t="shared" si="10"/>
        <v>0.24292666213232988</v>
      </c>
      <c r="J80" s="31">
        <f t="shared" ref="J80:J104" si="12">E80-D80</f>
        <v>0</v>
      </c>
      <c r="K80" s="44">
        <f>D80-'[1]Лютий 2026 '!D81</f>
        <v>174416.08000000002</v>
      </c>
      <c r="L80" s="44">
        <f>E80-'[1]Лютий 2026 '!E81</f>
        <v>174416.08000000002</v>
      </c>
      <c r="M80" s="47">
        <f t="shared" si="11"/>
        <v>1</v>
      </c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</row>
    <row r="81" spans="1:249" s="9" customFormat="1" ht="126.75" customHeight="1" x14ac:dyDescent="0.85">
      <c r="A81" s="143" t="s">
        <v>87</v>
      </c>
      <c r="B81" s="143"/>
      <c r="C81" s="72">
        <f>SUM(C73:C80)</f>
        <v>213036435</v>
      </c>
      <c r="D81" s="72">
        <f>SUM(D73:D80)</f>
        <v>78561348.239999995</v>
      </c>
      <c r="E81" s="72">
        <f>SUM(E73:E80)</f>
        <v>78561348.239999995</v>
      </c>
      <c r="F81" s="72">
        <f>SUM(F73:F80)</f>
        <v>49891144.219999999</v>
      </c>
      <c r="G81" s="46">
        <f t="shared" si="8"/>
        <v>1</v>
      </c>
      <c r="H81" s="46">
        <f t="shared" si="9"/>
        <v>1.5746551711377046</v>
      </c>
      <c r="I81" s="58">
        <f t="shared" si="10"/>
        <v>0.36876954047789989</v>
      </c>
      <c r="J81" s="31">
        <f>SUM(J73:J80)</f>
        <v>0</v>
      </c>
      <c r="K81" s="44">
        <f>SUM(K73:K80)</f>
        <v>26187116.079999998</v>
      </c>
      <c r="L81" s="44">
        <f>SUM(L73:L80)</f>
        <v>26187116.079999998</v>
      </c>
      <c r="M81" s="47">
        <f t="shared" si="11"/>
        <v>1</v>
      </c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</row>
    <row r="82" spans="1:249" s="82" customFormat="1" ht="126.75" customHeight="1" x14ac:dyDescent="0.85">
      <c r="A82" s="107"/>
      <c r="B82" s="108" t="s">
        <v>88</v>
      </c>
      <c r="C82" s="109">
        <f>C72+C81</f>
        <v>1061382135</v>
      </c>
      <c r="D82" s="86">
        <f>D72+D81</f>
        <v>307105248.24000001</v>
      </c>
      <c r="E82" s="86">
        <f>E72+E81</f>
        <v>286080280.75999999</v>
      </c>
      <c r="F82" s="86">
        <f>F72+F81</f>
        <v>245593559.14999998</v>
      </c>
      <c r="G82" s="88">
        <f t="shared" si="8"/>
        <v>0.93153823452873985</v>
      </c>
      <c r="H82" s="88">
        <f t="shared" si="9"/>
        <v>1.1648525382755341</v>
      </c>
      <c r="I82" s="88">
        <f t="shared" si="10"/>
        <v>0.26953560958513778</v>
      </c>
      <c r="J82" s="89">
        <f t="shared" si="12"/>
        <v>-21024967.480000019</v>
      </c>
      <c r="K82" s="110">
        <f>K72+K81</f>
        <v>105367056.08</v>
      </c>
      <c r="L82" s="40">
        <f>L72+L81</f>
        <v>80499372.840000004</v>
      </c>
      <c r="M82" s="41">
        <f t="shared" si="11"/>
        <v>0.76398995886229193</v>
      </c>
      <c r="N82" s="12"/>
      <c r="O82" s="12"/>
      <c r="P82" s="12"/>
      <c r="Q82" s="12">
        <v>106112506.08</v>
      </c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</row>
    <row r="83" spans="1:249" s="9" customFormat="1" ht="110.25" customHeight="1" x14ac:dyDescent="0.85">
      <c r="A83" s="28"/>
      <c r="B83" s="19" t="s">
        <v>89</v>
      </c>
      <c r="C83" s="30"/>
      <c r="D83" s="77"/>
      <c r="E83" s="32"/>
      <c r="F83" s="31"/>
      <c r="G83" s="46"/>
      <c r="H83" s="46"/>
      <c r="I83" s="46"/>
      <c r="J83" s="31"/>
      <c r="K83" s="85"/>
      <c r="L83" s="85"/>
      <c r="M83" s="47"/>
      <c r="N83" s="12"/>
      <c r="O83" s="12"/>
      <c r="P83" s="12"/>
      <c r="Q83" s="83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7"/>
    </row>
    <row r="84" spans="1:249" s="1" customFormat="1" ht="138.75" customHeight="1" collapsed="1" x14ac:dyDescent="0.85">
      <c r="A84" s="42">
        <v>19010000</v>
      </c>
      <c r="B84" s="43" t="s">
        <v>90</v>
      </c>
      <c r="C84" s="72">
        <f>C85+C86+C87</f>
        <v>360000</v>
      </c>
      <c r="D84" s="72">
        <f>D85+D86+D87</f>
        <v>97000</v>
      </c>
      <c r="E84" s="72">
        <f>E85+E86+E87+E88</f>
        <v>333035.13999999996</v>
      </c>
      <c r="F84" s="72">
        <f>F85+F86+F87</f>
        <v>54087.979999999996</v>
      </c>
      <c r="G84" s="46" t="s">
        <v>19</v>
      </c>
      <c r="H84" s="46" t="s">
        <v>19</v>
      </c>
      <c r="I84" s="46">
        <f t="shared" si="10"/>
        <v>0.925097611111111</v>
      </c>
      <c r="J84" s="31">
        <f t="shared" si="12"/>
        <v>236035.13999999996</v>
      </c>
      <c r="K84" s="44">
        <f>K85+K86+K87</f>
        <v>46500</v>
      </c>
      <c r="L84" s="44">
        <f>L85+L86+L87</f>
        <v>66466.489999999991</v>
      </c>
      <c r="M84" s="47">
        <f t="shared" si="11"/>
        <v>1.4293868817204298</v>
      </c>
      <c r="N84" s="12"/>
      <c r="O84" s="12"/>
      <c r="P84" s="12"/>
      <c r="Q84" s="83">
        <f>Q82-K82</f>
        <v>745450</v>
      </c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</row>
    <row r="85" spans="1:249" s="1" customFormat="1" ht="171" hidden="1" customHeight="1" outlineLevel="1" x14ac:dyDescent="0.85">
      <c r="A85" s="42">
        <v>19010100</v>
      </c>
      <c r="B85" s="43" t="s">
        <v>91</v>
      </c>
      <c r="C85" s="44">
        <v>85000</v>
      </c>
      <c r="D85" s="45">
        <v>35000</v>
      </c>
      <c r="E85" s="111">
        <v>137269.46</v>
      </c>
      <c r="F85" s="111">
        <v>29526.86</v>
      </c>
      <c r="G85" s="46" t="s">
        <v>19</v>
      </c>
      <c r="H85" s="46" t="s">
        <v>19</v>
      </c>
      <c r="I85" s="46" t="s">
        <v>19</v>
      </c>
      <c r="J85" s="31">
        <f t="shared" si="12"/>
        <v>102269.45999999999</v>
      </c>
      <c r="K85" s="44">
        <f>D85-'[1]Лютий 2026 '!D86</f>
        <v>4500</v>
      </c>
      <c r="L85" s="44">
        <f>E85-'[1]Лютий 2026 '!E86</f>
        <v>1619.4199999999837</v>
      </c>
      <c r="M85" s="47">
        <f t="shared" si="11"/>
        <v>0.35987111111110748</v>
      </c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</row>
    <row r="86" spans="1:249" s="1" customFormat="1" ht="144" hidden="1" customHeight="1" outlineLevel="1" x14ac:dyDescent="0.85">
      <c r="A86" s="42">
        <v>19010200</v>
      </c>
      <c r="B86" s="43" t="s">
        <v>92</v>
      </c>
      <c r="C86" s="44">
        <v>180000</v>
      </c>
      <c r="D86" s="45">
        <v>40000</v>
      </c>
      <c r="E86" s="111">
        <v>62500</v>
      </c>
      <c r="F86" s="85">
        <v>4500.49</v>
      </c>
      <c r="G86" s="46">
        <f t="shared" si="8"/>
        <v>1.5625</v>
      </c>
      <c r="H86" s="46" t="s">
        <v>19</v>
      </c>
      <c r="I86" s="46">
        <f t="shared" si="10"/>
        <v>0.34722222222222221</v>
      </c>
      <c r="J86" s="31">
        <f t="shared" si="12"/>
        <v>22500</v>
      </c>
      <c r="K86" s="44">
        <f>D86-'[1]Лютий 2026 '!D87</f>
        <v>40000</v>
      </c>
      <c r="L86" s="44">
        <f>E86-'[1]Лютий 2026 '!E87</f>
        <v>62500</v>
      </c>
      <c r="M86" s="47">
        <f t="shared" si="11"/>
        <v>1.5625</v>
      </c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</row>
    <row r="87" spans="1:249" s="1" customFormat="1" ht="216.75" hidden="1" customHeight="1" outlineLevel="1" x14ac:dyDescent="0.85">
      <c r="A87" s="42">
        <v>19010300</v>
      </c>
      <c r="B87" s="43" t="s">
        <v>93</v>
      </c>
      <c r="C87" s="44">
        <v>95000</v>
      </c>
      <c r="D87" s="45">
        <v>22000</v>
      </c>
      <c r="E87" s="50">
        <v>105817.52</v>
      </c>
      <c r="F87" s="50">
        <v>20060.63</v>
      </c>
      <c r="G87" s="46" t="s">
        <v>19</v>
      </c>
      <c r="H87" s="46" t="s">
        <v>19</v>
      </c>
      <c r="I87" s="46">
        <f t="shared" si="10"/>
        <v>1.1138686315789474</v>
      </c>
      <c r="J87" s="31">
        <f t="shared" si="12"/>
        <v>83817.52</v>
      </c>
      <c r="K87" s="44">
        <f>D87-'[1]Лютий 2026 '!D88</f>
        <v>2000</v>
      </c>
      <c r="L87" s="44">
        <f>E87-'[1]Лютий 2026 '!E88</f>
        <v>2347.070000000007</v>
      </c>
      <c r="M87" s="47">
        <f t="shared" si="11"/>
        <v>1.1735350000000035</v>
      </c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</row>
    <row r="88" spans="1:249" s="1" customFormat="1" ht="216.75" hidden="1" customHeight="1" outlineLevel="1" x14ac:dyDescent="0.85">
      <c r="A88" s="42">
        <v>19050200</v>
      </c>
      <c r="B88" s="43" t="s">
        <v>94</v>
      </c>
      <c r="C88" s="44"/>
      <c r="D88" s="45"/>
      <c r="E88" s="50">
        <v>27448.16</v>
      </c>
      <c r="F88" s="50"/>
      <c r="G88" s="46" t="str">
        <f t="shared" si="8"/>
        <v xml:space="preserve"> </v>
      </c>
      <c r="H88" s="46"/>
      <c r="I88" s="46"/>
      <c r="J88" s="31"/>
      <c r="K88" s="44"/>
      <c r="L88" s="44"/>
      <c r="M88" s="47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</row>
    <row r="89" spans="1:249" s="1" customFormat="1" ht="3.75" hidden="1" customHeight="1" x14ac:dyDescent="0.85">
      <c r="A89" s="42"/>
      <c r="B89" s="43"/>
      <c r="C89" s="76"/>
      <c r="D89" s="45" t="s">
        <v>0</v>
      </c>
      <c r="E89" s="50"/>
      <c r="F89" s="44"/>
      <c r="G89" s="46"/>
      <c r="H89" s="46" t="str">
        <f t="shared" si="9"/>
        <v xml:space="preserve"> </v>
      </c>
      <c r="I89" s="46" t="str">
        <f t="shared" si="10"/>
        <v xml:space="preserve"> </v>
      </c>
      <c r="J89" s="31"/>
      <c r="K89" s="44"/>
      <c r="L89" s="44"/>
      <c r="M89" s="47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</row>
    <row r="90" spans="1:249" s="1" customFormat="1" ht="142.5" customHeight="1" x14ac:dyDescent="0.85">
      <c r="A90" s="42">
        <v>24062100</v>
      </c>
      <c r="B90" s="43" t="s">
        <v>95</v>
      </c>
      <c r="C90" s="44">
        <v>40000</v>
      </c>
      <c r="D90" s="45">
        <v>10000</v>
      </c>
      <c r="E90" s="50"/>
      <c r="F90" s="50">
        <v>46679.62</v>
      </c>
      <c r="G90" s="46">
        <f t="shared" si="8"/>
        <v>0</v>
      </c>
      <c r="H90" s="46" t="str">
        <f t="shared" si="9"/>
        <v xml:space="preserve"> </v>
      </c>
      <c r="I90" s="46" t="str">
        <f t="shared" si="10"/>
        <v xml:space="preserve"> </v>
      </c>
      <c r="J90" s="31">
        <f>E90-D90</f>
        <v>-10000</v>
      </c>
      <c r="K90" s="44">
        <f>D90-'[1]Лютий 2026 '!D91</f>
        <v>0</v>
      </c>
      <c r="L90" s="44">
        <f>E90-'[1]Лютий 2026 '!E91</f>
        <v>0</v>
      </c>
      <c r="M90" s="47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</row>
    <row r="91" spans="1:249" s="1" customFormat="1" ht="144.6" customHeight="1" collapsed="1" x14ac:dyDescent="0.85">
      <c r="A91" s="42">
        <v>25000000</v>
      </c>
      <c r="B91" s="43" t="s">
        <v>96</v>
      </c>
      <c r="C91" s="44">
        <f>SUM(C92:C97)</f>
        <v>38625800</v>
      </c>
      <c r="D91" s="44">
        <f>SUM(D92:D97)</f>
        <v>7570209.3900000006</v>
      </c>
      <c r="E91" s="44">
        <f>SUM(E92:E97)</f>
        <v>7570209.3900000006</v>
      </c>
      <c r="F91" s="44">
        <f>SUM(F92:F97)</f>
        <v>7388918.1800000006</v>
      </c>
      <c r="G91" s="46">
        <f t="shared" si="8"/>
        <v>1</v>
      </c>
      <c r="H91" s="46">
        <f t="shared" si="9"/>
        <v>1.0245355552170967</v>
      </c>
      <c r="I91" s="46">
        <f t="shared" si="10"/>
        <v>0.19598841680949006</v>
      </c>
      <c r="J91" s="31">
        <f t="shared" si="12"/>
        <v>0</v>
      </c>
      <c r="K91" s="44">
        <f>SUM(K92:K97)</f>
        <v>2740834.8400000008</v>
      </c>
      <c r="L91" s="44">
        <f>SUM(L92:L97)</f>
        <v>2740834.8400000008</v>
      </c>
      <c r="M91" s="47">
        <f t="shared" si="11"/>
        <v>1</v>
      </c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</row>
    <row r="92" spans="1:249" s="1" customFormat="1" ht="176.25" hidden="1" customHeight="1" outlineLevel="1" x14ac:dyDescent="0.85">
      <c r="A92" s="42">
        <v>25010100</v>
      </c>
      <c r="B92" s="43" t="s">
        <v>97</v>
      </c>
      <c r="C92" s="44">
        <v>36509600</v>
      </c>
      <c r="D92" s="45">
        <f t="shared" ref="D92:D97" si="13">E92</f>
        <v>5632401.5300000003</v>
      </c>
      <c r="E92" s="50">
        <v>5632401.5300000003</v>
      </c>
      <c r="F92" s="50">
        <v>3384540.05</v>
      </c>
      <c r="G92" s="46">
        <f t="shared" si="8"/>
        <v>1</v>
      </c>
      <c r="H92" s="46" t="s">
        <v>19</v>
      </c>
      <c r="I92" s="46">
        <f t="shared" si="10"/>
        <v>0.15427179508951072</v>
      </c>
      <c r="J92" s="31">
        <f t="shared" si="12"/>
        <v>0</v>
      </c>
      <c r="K92" s="44">
        <f>D92-'[1]Лютий 2026 '!D93</f>
        <v>2001762.6900000004</v>
      </c>
      <c r="L92" s="44">
        <f>E92-'[1]Лютий 2026 '!E93</f>
        <v>2001762.6900000004</v>
      </c>
      <c r="M92" s="47">
        <f t="shared" si="11"/>
        <v>1</v>
      </c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</row>
    <row r="93" spans="1:249" s="1" customFormat="1" ht="176.25" hidden="1" customHeight="1" outlineLevel="1" x14ac:dyDescent="0.85">
      <c r="A93" s="42">
        <v>25010200</v>
      </c>
      <c r="B93" s="43" t="s">
        <v>98</v>
      </c>
      <c r="C93" s="44"/>
      <c r="D93" s="45">
        <f t="shared" si="13"/>
        <v>4361</v>
      </c>
      <c r="E93" s="50">
        <v>4361</v>
      </c>
      <c r="F93" s="50">
        <v>65.5</v>
      </c>
      <c r="G93" s="46">
        <f t="shared" si="8"/>
        <v>1</v>
      </c>
      <c r="H93" s="46" t="s">
        <v>19</v>
      </c>
      <c r="I93" s="46"/>
      <c r="J93" s="31"/>
      <c r="K93" s="44">
        <f>D93-'[1]Лютий 2026 '!D94</f>
        <v>8</v>
      </c>
      <c r="L93" s="44">
        <f>E93-'[1]Лютий 2026 '!E94</f>
        <v>8</v>
      </c>
      <c r="M93" s="47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</row>
    <row r="94" spans="1:249" s="1" customFormat="1" ht="114" hidden="1" customHeight="1" outlineLevel="1" x14ac:dyDescent="0.85">
      <c r="A94" s="42">
        <v>25010300</v>
      </c>
      <c r="B94" s="43" t="s">
        <v>99</v>
      </c>
      <c r="C94" s="44">
        <v>2116200</v>
      </c>
      <c r="D94" s="72">
        <f t="shared" si="13"/>
        <v>692395.8</v>
      </c>
      <c r="E94" s="50">
        <v>692395.8</v>
      </c>
      <c r="F94" s="50">
        <v>335545.87</v>
      </c>
      <c r="G94" s="46">
        <f t="shared" si="8"/>
        <v>1</v>
      </c>
      <c r="H94" s="46" t="s">
        <v>19</v>
      </c>
      <c r="I94" s="46">
        <f t="shared" si="10"/>
        <v>0.32718826197901901</v>
      </c>
      <c r="J94" s="31">
        <f t="shared" si="12"/>
        <v>0</v>
      </c>
      <c r="K94" s="44">
        <f>D94-'[1]Лютий 2026 '!D95</f>
        <v>227389.14000000007</v>
      </c>
      <c r="L94" s="44">
        <f>E94-'[1]Лютий 2026 '!E95</f>
        <v>227389.14000000007</v>
      </c>
      <c r="M94" s="47">
        <f t="shared" si="11"/>
        <v>1</v>
      </c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</row>
    <row r="95" spans="1:249" s="1" customFormat="1" ht="303.75" hidden="1" outlineLevel="1" x14ac:dyDescent="0.85">
      <c r="A95" s="42">
        <v>25010400</v>
      </c>
      <c r="B95" s="112" t="s">
        <v>100</v>
      </c>
      <c r="C95" s="44"/>
      <c r="D95" s="72">
        <f t="shared" si="13"/>
        <v>2614.23</v>
      </c>
      <c r="E95" s="50">
        <v>2614.23</v>
      </c>
      <c r="F95" s="50">
        <v>5660.42</v>
      </c>
      <c r="G95" s="46">
        <f t="shared" si="8"/>
        <v>1</v>
      </c>
      <c r="H95" s="46">
        <f t="shared" si="9"/>
        <v>0.46184382077655017</v>
      </c>
      <c r="I95" s="46"/>
      <c r="J95" s="30">
        <f t="shared" si="12"/>
        <v>0</v>
      </c>
      <c r="K95" s="44">
        <f>D95-'[1]Лютий 2026 '!D96</f>
        <v>500.11999999999989</v>
      </c>
      <c r="L95" s="44">
        <f>E95-'[1]Лютий 2026 '!E96</f>
        <v>500.11999999999989</v>
      </c>
      <c r="M95" s="47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</row>
    <row r="96" spans="1:249" s="1" customFormat="1" ht="182.25" hidden="1" outlineLevel="1" x14ac:dyDescent="0.85">
      <c r="A96" s="42">
        <v>25020100</v>
      </c>
      <c r="B96" s="113" t="s">
        <v>101</v>
      </c>
      <c r="C96" s="44"/>
      <c r="D96" s="72">
        <f t="shared" si="13"/>
        <v>604953.06999999995</v>
      </c>
      <c r="E96" s="50">
        <v>604953.06999999995</v>
      </c>
      <c r="F96" s="50">
        <v>3588192.4</v>
      </c>
      <c r="G96" s="46">
        <f t="shared" si="8"/>
        <v>1</v>
      </c>
      <c r="H96" s="46">
        <f t="shared" si="9"/>
        <v>0.16859549393170778</v>
      </c>
      <c r="I96" s="46"/>
      <c r="J96" s="31">
        <f t="shared" si="12"/>
        <v>0</v>
      </c>
      <c r="K96" s="44">
        <f>D96-'[1]Лютий 2026 '!D97</f>
        <v>280255.45999999996</v>
      </c>
      <c r="L96" s="44">
        <f>E96-'[1]Лютий 2026 '!E97</f>
        <v>280255.45999999996</v>
      </c>
      <c r="M96" s="47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</row>
    <row r="97" spans="1:249" s="1" customFormat="1" ht="409.5" hidden="1" outlineLevel="1" x14ac:dyDescent="0.85">
      <c r="A97" s="42">
        <v>25020200</v>
      </c>
      <c r="B97" s="112" t="s">
        <v>102</v>
      </c>
      <c r="C97" s="44"/>
      <c r="D97" s="72">
        <f t="shared" si="13"/>
        <v>633483.76</v>
      </c>
      <c r="E97" s="50">
        <v>633483.76</v>
      </c>
      <c r="F97" s="50">
        <v>74913.94</v>
      </c>
      <c r="G97" s="46">
        <f t="shared" si="8"/>
        <v>1</v>
      </c>
      <c r="H97" s="46" t="s">
        <v>19</v>
      </c>
      <c r="I97" s="46"/>
      <c r="J97" s="31">
        <f t="shared" si="12"/>
        <v>0</v>
      </c>
      <c r="K97" s="44">
        <f>D97-'[1]Лютий 2026 '!D98</f>
        <v>230919.43</v>
      </c>
      <c r="L97" s="44">
        <f>E97-'[1]Лютий 2026 '!E98</f>
        <v>230919.43</v>
      </c>
      <c r="M97" s="47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</row>
    <row r="98" spans="1:249" s="1" customFormat="1" ht="3" hidden="1" customHeight="1" x14ac:dyDescent="0.85">
      <c r="A98" s="42">
        <v>31030000</v>
      </c>
      <c r="B98" s="73" t="s">
        <v>103</v>
      </c>
      <c r="C98" s="44"/>
      <c r="D98" s="45">
        <v>0</v>
      </c>
      <c r="E98" s="44"/>
      <c r="F98" s="44"/>
      <c r="G98" s="46" t="str">
        <f t="shared" si="8"/>
        <v xml:space="preserve"> </v>
      </c>
      <c r="H98" s="46" t="str">
        <f t="shared" si="9"/>
        <v xml:space="preserve"> </v>
      </c>
      <c r="I98" s="46" t="str">
        <f t="shared" si="10"/>
        <v xml:space="preserve"> </v>
      </c>
      <c r="J98" s="31">
        <f t="shared" si="12"/>
        <v>0</v>
      </c>
      <c r="K98" s="44">
        <f>D98-'[1]Лютий 2026 '!D99</f>
        <v>0</v>
      </c>
      <c r="L98" s="44">
        <f>E98-'[1]Лютий 2026 '!E99</f>
        <v>0</v>
      </c>
      <c r="M98" s="47" t="e">
        <f t="shared" si="11"/>
        <v>#DIV/0!</v>
      </c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</row>
    <row r="99" spans="1:249" s="1" customFormat="1" ht="375.75" customHeight="1" x14ac:dyDescent="0.85">
      <c r="A99" s="42">
        <v>33010100</v>
      </c>
      <c r="B99" s="43" t="s">
        <v>104</v>
      </c>
      <c r="C99" s="114">
        <v>1544000</v>
      </c>
      <c r="D99" s="114">
        <v>1544000</v>
      </c>
      <c r="E99" s="115">
        <v>562732.98</v>
      </c>
      <c r="F99" s="115">
        <v>887750.46</v>
      </c>
      <c r="G99" s="46">
        <f t="shared" si="8"/>
        <v>0.36446436528497406</v>
      </c>
      <c r="H99" s="46">
        <f t="shared" si="9"/>
        <v>0.63388644146689599</v>
      </c>
      <c r="I99" s="46">
        <f t="shared" si="10"/>
        <v>0.36446436528497406</v>
      </c>
      <c r="J99" s="31">
        <f t="shared" si="12"/>
        <v>-981267.02</v>
      </c>
      <c r="K99" s="44">
        <f>D99-'[1]Лютий 2026 '!D100</f>
        <v>0</v>
      </c>
      <c r="L99" s="44">
        <f>E99-'[1]Лютий 2026 '!E100</f>
        <v>0</v>
      </c>
      <c r="M99" s="47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</row>
    <row r="100" spans="1:249" s="1" customFormat="1" ht="357" customHeight="1" x14ac:dyDescent="0.85">
      <c r="A100" s="42">
        <v>41038800</v>
      </c>
      <c r="B100" s="43" t="s">
        <v>105</v>
      </c>
      <c r="C100" s="114">
        <v>8000000</v>
      </c>
      <c r="D100" s="114">
        <v>8000000</v>
      </c>
      <c r="E100" s="115"/>
      <c r="F100" s="115"/>
      <c r="G100" s="46">
        <f t="shared" si="8"/>
        <v>0</v>
      </c>
      <c r="H100" s="46" t="str">
        <f t="shared" si="9"/>
        <v xml:space="preserve"> </v>
      </c>
      <c r="I100" s="46" t="str">
        <f t="shared" si="10"/>
        <v xml:space="preserve"> </v>
      </c>
      <c r="J100" s="31">
        <f t="shared" si="12"/>
        <v>-8000000</v>
      </c>
      <c r="K100" s="44">
        <f>D100-'[1]Лютий 2026 '!D101</f>
        <v>4000000</v>
      </c>
      <c r="L100" s="44">
        <f>E100-'[1]Лютий 2026 '!E101</f>
        <v>0</v>
      </c>
      <c r="M100" s="47">
        <f t="shared" si="11"/>
        <v>0</v>
      </c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</row>
    <row r="101" spans="1:249" s="1" customFormat="1" ht="255.75" customHeight="1" x14ac:dyDescent="0.85">
      <c r="A101" s="42">
        <v>50110000</v>
      </c>
      <c r="B101" s="51" t="s">
        <v>112</v>
      </c>
      <c r="C101" s="76"/>
      <c r="D101" s="45"/>
      <c r="E101" s="50">
        <v>101915.89</v>
      </c>
      <c r="F101" s="50">
        <v>50826.85</v>
      </c>
      <c r="G101" s="46" t="str">
        <f t="shared" si="8"/>
        <v xml:space="preserve"> </v>
      </c>
      <c r="H101" s="46" t="s">
        <v>19</v>
      </c>
      <c r="I101" s="46"/>
      <c r="J101" s="31">
        <f t="shared" si="12"/>
        <v>101915.89</v>
      </c>
      <c r="K101" s="44">
        <f>D101-'[1]Лютий 2026 '!D102</f>
        <v>0</v>
      </c>
      <c r="L101" s="44">
        <f>E101-'[1]Лютий 2026 '!E102</f>
        <v>26050.050000000003</v>
      </c>
      <c r="M101" s="47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</row>
    <row r="102" spans="1:249" s="1" customFormat="1" ht="3.75" hidden="1" customHeight="1" x14ac:dyDescent="0.85">
      <c r="A102" s="42">
        <v>41053900</v>
      </c>
      <c r="B102" s="43" t="s">
        <v>106</v>
      </c>
      <c r="C102" s="76"/>
      <c r="D102" s="45"/>
      <c r="E102" s="50"/>
      <c r="F102" s="50"/>
      <c r="G102" s="46" t="str">
        <f t="shared" si="8"/>
        <v xml:space="preserve"> </v>
      </c>
      <c r="H102" s="46" t="str">
        <f t="shared" si="9"/>
        <v xml:space="preserve"> </v>
      </c>
      <c r="I102" s="46" t="str">
        <f t="shared" si="10"/>
        <v xml:space="preserve"> </v>
      </c>
      <c r="J102" s="31">
        <f t="shared" si="12"/>
        <v>0</v>
      </c>
      <c r="K102" s="44"/>
      <c r="L102" s="44"/>
      <c r="M102" s="47" t="e">
        <f t="shared" si="11"/>
        <v>#DIV/0!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</row>
    <row r="103" spans="1:249" s="82" customFormat="1" ht="108.75" customHeight="1" x14ac:dyDescent="0.85">
      <c r="A103" s="107"/>
      <c r="B103" s="108" t="s">
        <v>107</v>
      </c>
      <c r="C103" s="116">
        <f>C84+C90++C91+C98+C99+C101+C102+C100</f>
        <v>48569800</v>
      </c>
      <c r="D103" s="116">
        <f t="shared" ref="D103:E103" si="14">D84+D90++D91+D98+D99+D101+D102+D100</f>
        <v>17221209.390000001</v>
      </c>
      <c r="E103" s="116">
        <f t="shared" si="14"/>
        <v>8567893.4000000004</v>
      </c>
      <c r="F103" s="116">
        <f>F84+F90++F91+F98+F99+F101+F102+F89</f>
        <v>8428263.0899999999</v>
      </c>
      <c r="G103" s="38">
        <f t="shared" si="8"/>
        <v>0.49751984346553491</v>
      </c>
      <c r="H103" s="38">
        <f t="shared" si="9"/>
        <v>1.0165669140259361</v>
      </c>
      <c r="I103" s="38">
        <f t="shared" si="10"/>
        <v>0.1764037200070826</v>
      </c>
      <c r="J103" s="39">
        <f>E103-D103</f>
        <v>-8653315.9900000002</v>
      </c>
      <c r="K103" s="40">
        <f t="shared" ref="K103:L103" si="15">K84+K90++K91+K98+K99+K101+K102+K100</f>
        <v>6787334.8400000008</v>
      </c>
      <c r="L103" s="40">
        <f t="shared" si="15"/>
        <v>2833351.3800000008</v>
      </c>
      <c r="M103" s="41">
        <f t="shared" si="11"/>
        <v>0.41744682512230391</v>
      </c>
      <c r="N103" s="117"/>
      <c r="O103" s="117"/>
      <c r="P103" s="117"/>
      <c r="Q103" s="117" t="s">
        <v>0</v>
      </c>
      <c r="R103" s="117"/>
      <c r="S103" s="117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</row>
    <row r="104" spans="1:249" s="123" customFormat="1" ht="131.25" customHeight="1" x14ac:dyDescent="0.85">
      <c r="A104" s="107"/>
      <c r="B104" s="119" t="s">
        <v>108</v>
      </c>
      <c r="C104" s="86">
        <f>C82+C103</f>
        <v>1109951935</v>
      </c>
      <c r="D104" s="86">
        <f>D82+D103</f>
        <v>324326457.63</v>
      </c>
      <c r="E104" s="86">
        <f>E82+E103</f>
        <v>294648174.15999997</v>
      </c>
      <c r="F104" s="86">
        <f>F82+F103</f>
        <v>254021822.23999998</v>
      </c>
      <c r="G104" s="88">
        <f t="shared" si="8"/>
        <v>0.90849256120862709</v>
      </c>
      <c r="H104" s="88">
        <f t="shared" si="9"/>
        <v>1.1599325269055671</v>
      </c>
      <c r="I104" s="88">
        <f t="shared" si="10"/>
        <v>0.26546030045886626</v>
      </c>
      <c r="J104" s="120">
        <f t="shared" si="12"/>
        <v>-29678283.470000029</v>
      </c>
      <c r="K104" s="40">
        <f>K82+K103</f>
        <v>112154390.92</v>
      </c>
      <c r="L104" s="40">
        <f>L82+L103</f>
        <v>83332724.219999999</v>
      </c>
      <c r="M104" s="41">
        <f t="shared" si="11"/>
        <v>0.74301793747372258</v>
      </c>
      <c r="N104" s="117"/>
      <c r="O104" s="117"/>
      <c r="P104" s="117"/>
      <c r="Q104" s="117"/>
      <c r="R104" s="117"/>
      <c r="S104" s="117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2"/>
      <c r="BM104" s="122"/>
      <c r="BN104" s="122"/>
      <c r="BO104" s="122"/>
      <c r="BP104" s="122"/>
      <c r="BQ104" s="122"/>
      <c r="BR104" s="122"/>
      <c r="BS104" s="122"/>
      <c r="BT104" s="122"/>
      <c r="BU104" s="122"/>
      <c r="BV104" s="122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  <c r="CG104" s="122"/>
      <c r="CH104" s="122"/>
      <c r="CI104" s="122"/>
      <c r="CJ104" s="122"/>
      <c r="CK104" s="122"/>
      <c r="CL104" s="122"/>
      <c r="CM104" s="122"/>
      <c r="CN104" s="122"/>
      <c r="CO104" s="122"/>
      <c r="CP104" s="122"/>
      <c r="CQ104" s="122"/>
      <c r="CR104" s="122"/>
      <c r="CS104" s="122"/>
      <c r="CT104" s="122"/>
      <c r="CU104" s="122"/>
      <c r="CV104" s="122"/>
      <c r="CW104" s="122"/>
      <c r="CX104" s="122"/>
      <c r="CY104" s="122"/>
      <c r="CZ104" s="122"/>
      <c r="DA104" s="122"/>
      <c r="DB104" s="122"/>
      <c r="DC104" s="122"/>
      <c r="DD104" s="122"/>
      <c r="DE104" s="122"/>
      <c r="DF104" s="122"/>
      <c r="DG104" s="122"/>
      <c r="DH104" s="122"/>
      <c r="DI104" s="122"/>
      <c r="DJ104" s="122"/>
      <c r="DK104" s="122"/>
      <c r="DL104" s="122"/>
      <c r="DM104" s="122"/>
      <c r="DN104" s="122"/>
      <c r="DO104" s="122"/>
      <c r="DP104" s="122"/>
      <c r="DQ104" s="122"/>
      <c r="DR104" s="122"/>
      <c r="DS104" s="122"/>
      <c r="DT104" s="122"/>
      <c r="DU104" s="122"/>
      <c r="DV104" s="122"/>
      <c r="DW104" s="122"/>
      <c r="DX104" s="122"/>
      <c r="DY104" s="122"/>
      <c r="DZ104" s="122"/>
      <c r="EA104" s="122"/>
      <c r="EB104" s="122"/>
      <c r="EC104" s="122"/>
      <c r="ED104" s="122"/>
      <c r="EE104" s="122"/>
      <c r="EF104" s="122"/>
      <c r="EG104" s="122"/>
      <c r="EH104" s="122"/>
      <c r="EI104" s="122"/>
      <c r="EJ104" s="122"/>
      <c r="EK104" s="122"/>
      <c r="EL104" s="122"/>
      <c r="EM104" s="122"/>
      <c r="EN104" s="122"/>
      <c r="EO104" s="122"/>
      <c r="EP104" s="122"/>
      <c r="EQ104" s="122"/>
      <c r="ER104" s="122"/>
      <c r="ES104" s="122"/>
      <c r="ET104" s="122"/>
      <c r="EU104" s="122"/>
      <c r="EV104" s="122"/>
      <c r="EW104" s="122"/>
      <c r="EX104" s="122"/>
      <c r="EY104" s="122"/>
      <c r="EZ104" s="122"/>
      <c r="FA104" s="122"/>
      <c r="FB104" s="122"/>
      <c r="FC104" s="122"/>
      <c r="FD104" s="122"/>
      <c r="FE104" s="122"/>
      <c r="FF104" s="122"/>
      <c r="FG104" s="122"/>
      <c r="FH104" s="122"/>
      <c r="FI104" s="122"/>
      <c r="FJ104" s="122"/>
      <c r="FK104" s="122"/>
      <c r="FL104" s="122"/>
      <c r="FM104" s="122"/>
      <c r="FN104" s="122"/>
      <c r="FO104" s="122"/>
      <c r="FP104" s="122"/>
      <c r="FQ104" s="122"/>
      <c r="FR104" s="122"/>
      <c r="FS104" s="122"/>
      <c r="FT104" s="122"/>
      <c r="FU104" s="122"/>
      <c r="FV104" s="122"/>
      <c r="FW104" s="122"/>
      <c r="FX104" s="122"/>
      <c r="FY104" s="122"/>
      <c r="FZ104" s="122"/>
      <c r="GA104" s="122"/>
      <c r="GB104" s="122"/>
      <c r="GC104" s="122"/>
      <c r="GD104" s="122"/>
      <c r="GE104" s="122"/>
      <c r="GF104" s="122"/>
      <c r="GG104" s="122"/>
      <c r="GH104" s="122"/>
      <c r="GI104" s="122"/>
      <c r="GJ104" s="122"/>
      <c r="GK104" s="122"/>
      <c r="GL104" s="122"/>
      <c r="GM104" s="122"/>
      <c r="GN104" s="122"/>
      <c r="GO104" s="122"/>
      <c r="GP104" s="122"/>
      <c r="GQ104" s="122"/>
      <c r="GR104" s="122"/>
      <c r="GS104" s="122"/>
      <c r="GT104" s="122"/>
      <c r="GU104" s="122"/>
      <c r="GV104" s="122"/>
      <c r="GW104" s="122"/>
      <c r="GX104" s="122"/>
      <c r="GY104" s="122"/>
      <c r="GZ104" s="122"/>
      <c r="HA104" s="122"/>
      <c r="HB104" s="122"/>
      <c r="HC104" s="122"/>
      <c r="HD104" s="122"/>
      <c r="HE104" s="122"/>
      <c r="HF104" s="122"/>
      <c r="HG104" s="122"/>
      <c r="HH104" s="122"/>
      <c r="HI104" s="122"/>
      <c r="HJ104" s="122"/>
      <c r="HK104" s="122"/>
      <c r="HL104" s="122"/>
      <c r="HM104" s="122"/>
      <c r="HN104" s="122"/>
      <c r="HO104" s="122"/>
      <c r="HP104" s="122"/>
      <c r="HQ104" s="122"/>
      <c r="HR104" s="122"/>
      <c r="HS104" s="122"/>
      <c r="HT104" s="122"/>
      <c r="HU104" s="122"/>
      <c r="HV104" s="122"/>
      <c r="HW104" s="122"/>
      <c r="HX104" s="122"/>
      <c r="HY104" s="122"/>
      <c r="HZ104" s="122"/>
      <c r="IA104" s="122"/>
      <c r="IB104" s="122"/>
      <c r="IC104" s="122"/>
      <c r="ID104" s="122"/>
      <c r="IE104" s="122"/>
      <c r="IF104" s="122"/>
      <c r="IG104" s="122"/>
      <c r="IH104" s="122"/>
      <c r="II104" s="122"/>
      <c r="IJ104" s="122"/>
      <c r="IK104" s="122"/>
      <c r="IL104" s="122"/>
      <c r="IM104" s="122"/>
      <c r="IN104" s="122"/>
      <c r="IO104" s="122"/>
    </row>
    <row r="105" spans="1:249" ht="306.75" customHeight="1" x14ac:dyDescent="0.85">
      <c r="B105" s="151" t="s">
        <v>113</v>
      </c>
      <c r="C105" s="124"/>
      <c r="D105" s="125"/>
      <c r="E105" s="7"/>
      <c r="F105" s="125"/>
      <c r="G105" s="150" t="s">
        <v>114</v>
      </c>
      <c r="H105" s="150"/>
      <c r="I105" s="150"/>
      <c r="J105" s="150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</row>
    <row r="106" spans="1:249" ht="48" customHeight="1" x14ac:dyDescent="0.85">
      <c r="B106" s="7"/>
      <c r="C106" s="125">
        <f>C103-C91</f>
        <v>9944000</v>
      </c>
      <c r="D106" s="125">
        <f>D103-D91</f>
        <v>9651000</v>
      </c>
      <c r="E106" s="7"/>
      <c r="F106" s="125"/>
      <c r="G106" s="126"/>
      <c r="H106" s="127"/>
      <c r="I106" s="127"/>
      <c r="J106" s="125"/>
      <c r="K106" s="128">
        <f>K103-K91</f>
        <v>4046500</v>
      </c>
      <c r="L106" s="129"/>
      <c r="M106" s="130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</row>
    <row r="107" spans="1:249" ht="39" customHeight="1" x14ac:dyDescent="0.85">
      <c r="A107" s="7"/>
      <c r="B107" s="7"/>
      <c r="C107" s="131"/>
      <c r="D107" s="7"/>
      <c r="E107" s="7" t="s">
        <v>109</v>
      </c>
      <c r="F107" s="132"/>
      <c r="G107" s="133"/>
      <c r="H107" s="133"/>
      <c r="I107" s="133"/>
      <c r="J107" s="133"/>
    </row>
    <row r="108" spans="1:249" ht="38.25" customHeight="1" x14ac:dyDescent="0.85">
      <c r="A108" s="7"/>
      <c r="B108" s="7"/>
      <c r="C108" s="131"/>
      <c r="D108" s="7"/>
      <c r="E108" s="56"/>
      <c r="F108" s="124"/>
      <c r="G108" s="7"/>
      <c r="H108" s="7"/>
      <c r="I108" s="7"/>
      <c r="J108" s="56"/>
    </row>
    <row r="109" spans="1:249" x14ac:dyDescent="0.85">
      <c r="A109" s="7"/>
      <c r="B109" s="7"/>
      <c r="C109" s="131"/>
      <c r="D109" s="7"/>
      <c r="E109" s="7"/>
      <c r="F109" s="134"/>
      <c r="G109" s="7"/>
      <c r="H109" s="7"/>
      <c r="I109" s="7"/>
      <c r="J109" s="56"/>
    </row>
    <row r="110" spans="1:249" x14ac:dyDescent="0.85">
      <c r="A110" s="7"/>
      <c r="B110" s="7"/>
      <c r="C110" s="131"/>
      <c r="D110" s="7"/>
      <c r="E110" s="7"/>
      <c r="F110" s="134"/>
      <c r="G110" s="7"/>
      <c r="H110" s="7"/>
      <c r="I110" s="7"/>
      <c r="J110" s="56"/>
    </row>
    <row r="111" spans="1:249" x14ac:dyDescent="0.85">
      <c r="A111" s="7"/>
      <c r="B111" s="7"/>
      <c r="C111" s="131"/>
      <c r="D111" s="7"/>
      <c r="E111" s="56"/>
      <c r="F111" s="134"/>
      <c r="G111" s="7"/>
      <c r="H111" s="7"/>
      <c r="I111" s="7"/>
      <c r="J111" s="56"/>
    </row>
    <row r="112" spans="1:249" ht="45.75" customHeight="1" x14ac:dyDescent="0.85">
      <c r="A112" s="7"/>
      <c r="B112" s="7"/>
      <c r="C112" s="135"/>
      <c r="D112" s="136"/>
      <c r="E112" s="137"/>
      <c r="F112" s="138"/>
      <c r="G112" s="7"/>
      <c r="H112" s="7"/>
      <c r="I112" s="7"/>
      <c r="J112" s="56"/>
    </row>
    <row r="113" spans="1:248" x14ac:dyDescent="0.85">
      <c r="A113" s="7"/>
      <c r="B113" s="7"/>
      <c r="C113" s="131"/>
      <c r="D113" s="7" t="s">
        <v>0</v>
      </c>
      <c r="E113" s="7" t="s">
        <v>0</v>
      </c>
      <c r="F113" s="134"/>
      <c r="G113" s="7"/>
      <c r="H113" s="7"/>
      <c r="I113" s="7"/>
      <c r="J113" s="56"/>
    </row>
    <row r="114" spans="1:248" x14ac:dyDescent="0.85">
      <c r="A114" s="7"/>
      <c r="B114" s="7"/>
      <c r="C114" s="131"/>
      <c r="D114" s="7"/>
      <c r="E114" s="7"/>
      <c r="F114" s="134"/>
      <c r="G114" s="7"/>
      <c r="H114" s="7"/>
      <c r="I114" s="7"/>
      <c r="J114" s="7"/>
    </row>
    <row r="115" spans="1:248" x14ac:dyDescent="0.85">
      <c r="A115" s="7"/>
      <c r="B115" s="7"/>
      <c r="C115" s="131"/>
      <c r="D115" s="7"/>
      <c r="E115" s="7"/>
      <c r="F115" s="134"/>
      <c r="G115" s="7"/>
      <c r="H115" s="7"/>
      <c r="I115" s="7"/>
      <c r="J115" s="7"/>
    </row>
    <row r="116" spans="1:248" x14ac:dyDescent="0.85">
      <c r="A116" s="7"/>
      <c r="B116" s="7"/>
      <c r="C116" s="131"/>
      <c r="D116" s="7"/>
      <c r="E116" s="7"/>
      <c r="F116" s="134"/>
      <c r="G116" s="7"/>
      <c r="H116" s="7"/>
      <c r="I116" s="7"/>
      <c r="J116" s="7"/>
    </row>
    <row r="117" spans="1:248" x14ac:dyDescent="0.85">
      <c r="A117" s="7"/>
      <c r="B117" s="7"/>
      <c r="C117" s="131"/>
      <c r="D117" s="7"/>
      <c r="E117" s="7"/>
      <c r="F117" s="134"/>
      <c r="G117" s="7"/>
      <c r="H117" s="7"/>
      <c r="I117" s="7"/>
      <c r="J117" s="56"/>
    </row>
    <row r="118" spans="1:248" x14ac:dyDescent="0.85">
      <c r="A118" s="7"/>
      <c r="B118" s="7"/>
      <c r="C118" s="131"/>
      <c r="D118" s="7"/>
      <c r="E118" s="7"/>
      <c r="F118" s="134"/>
      <c r="G118" s="7"/>
      <c r="H118" s="7"/>
      <c r="I118" s="7"/>
      <c r="J118" s="56"/>
    </row>
    <row r="119" spans="1:248" x14ac:dyDescent="0.85">
      <c r="A119" s="7"/>
      <c r="B119" s="7"/>
      <c r="C119" s="131"/>
      <c r="D119" s="7"/>
      <c r="E119" s="7"/>
      <c r="F119" s="134" t="s">
        <v>0</v>
      </c>
      <c r="G119" s="7"/>
      <c r="H119" s="7"/>
      <c r="I119" s="7"/>
      <c r="J119" s="56"/>
    </row>
    <row r="120" spans="1:248" x14ac:dyDescent="0.85">
      <c r="A120" s="7"/>
      <c r="B120" s="7"/>
      <c r="C120" s="131"/>
      <c r="D120" s="7"/>
      <c r="E120" s="7"/>
      <c r="F120" s="134"/>
      <c r="G120" s="7"/>
      <c r="H120" s="7"/>
      <c r="I120" s="7"/>
      <c r="J120" s="56"/>
    </row>
    <row r="121" spans="1:248" x14ac:dyDescent="0.85">
      <c r="A121" s="7"/>
      <c r="B121" s="7"/>
      <c r="C121" s="131"/>
      <c r="D121" s="7"/>
      <c r="E121" s="7"/>
      <c r="F121" s="134"/>
      <c r="G121" s="7"/>
      <c r="H121" s="7"/>
      <c r="I121" s="7"/>
      <c r="J121" s="56"/>
    </row>
    <row r="122" spans="1:248" x14ac:dyDescent="0.85">
      <c r="A122" s="7"/>
      <c r="B122" s="7"/>
      <c r="C122" s="131"/>
      <c r="D122" s="7"/>
      <c r="E122" s="7"/>
      <c r="F122" s="134"/>
      <c r="G122" s="7"/>
      <c r="H122" s="7"/>
      <c r="I122" s="7"/>
      <c r="J122" s="56"/>
    </row>
    <row r="123" spans="1:248" x14ac:dyDescent="0.85">
      <c r="A123" s="7"/>
      <c r="B123" s="7"/>
      <c r="C123" s="131"/>
      <c r="D123" s="7"/>
      <c r="E123" s="7"/>
      <c r="F123" s="134"/>
      <c r="G123" s="7"/>
      <c r="H123" s="7"/>
      <c r="I123" s="7"/>
      <c r="J123" s="56"/>
    </row>
    <row r="124" spans="1:248" s="7" customFormat="1" x14ac:dyDescent="0.85">
      <c r="C124" s="131"/>
      <c r="F124" s="134"/>
      <c r="J124" s="56"/>
      <c r="K124" s="10"/>
      <c r="L124" s="10"/>
      <c r="M124" s="11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</row>
    <row r="125" spans="1:248" s="7" customFormat="1" x14ac:dyDescent="0.85">
      <c r="C125" s="131"/>
      <c r="F125" s="134"/>
      <c r="J125" s="56"/>
      <c r="K125" s="10"/>
      <c r="L125" s="10"/>
      <c r="M125" s="11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</row>
    <row r="126" spans="1:248" s="7" customFormat="1" x14ac:dyDescent="0.85">
      <c r="C126" s="131"/>
      <c r="F126" s="134"/>
      <c r="J126" s="56"/>
      <c r="K126" s="10"/>
      <c r="L126" s="10"/>
      <c r="M126" s="11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</row>
    <row r="127" spans="1:248" s="7" customFormat="1" x14ac:dyDescent="0.85">
      <c r="C127" s="131"/>
      <c r="F127" s="134"/>
      <c r="J127" s="56"/>
      <c r="K127" s="10"/>
      <c r="L127" s="10"/>
      <c r="M127" s="11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</row>
    <row r="128" spans="1:248" s="7" customFormat="1" x14ac:dyDescent="0.85">
      <c r="C128" s="131"/>
      <c r="F128" s="134"/>
      <c r="J128" s="56"/>
      <c r="K128" s="10"/>
      <c r="L128" s="10"/>
      <c r="M128" s="11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</row>
    <row r="129" spans="3:248" s="7" customFormat="1" x14ac:dyDescent="0.85">
      <c r="C129" s="131"/>
      <c r="F129" s="134"/>
      <c r="J129" s="56"/>
      <c r="K129" s="10"/>
      <c r="L129" s="10"/>
      <c r="M129" s="11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</row>
    <row r="130" spans="3:248" s="7" customFormat="1" x14ac:dyDescent="0.85">
      <c r="C130" s="131"/>
      <c r="F130" s="134"/>
      <c r="J130" s="56"/>
      <c r="K130" s="10"/>
      <c r="L130" s="10"/>
      <c r="M130" s="11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</row>
    <row r="131" spans="3:248" s="7" customFormat="1" x14ac:dyDescent="0.85">
      <c r="C131" s="131"/>
      <c r="F131" s="134"/>
      <c r="J131" s="56"/>
      <c r="K131" s="10"/>
      <c r="L131" s="10"/>
      <c r="M131" s="11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</row>
    <row r="132" spans="3:248" s="7" customFormat="1" x14ac:dyDescent="0.85">
      <c r="C132" s="131"/>
      <c r="F132" s="134"/>
      <c r="J132" s="56"/>
      <c r="K132" s="10"/>
      <c r="L132" s="10"/>
      <c r="M132" s="11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</row>
    <row r="133" spans="3:248" s="7" customFormat="1" x14ac:dyDescent="0.85">
      <c r="C133" s="131"/>
      <c r="F133" s="134"/>
      <c r="J133" s="56"/>
      <c r="K133" s="10"/>
      <c r="L133" s="10"/>
      <c r="M133" s="11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</row>
    <row r="134" spans="3:248" s="7" customFormat="1" x14ac:dyDescent="0.85">
      <c r="C134" s="131"/>
      <c r="F134" s="134"/>
      <c r="J134" s="56"/>
      <c r="K134" s="10"/>
      <c r="L134" s="10"/>
      <c r="M134" s="11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</row>
    <row r="135" spans="3:248" s="7" customFormat="1" x14ac:dyDescent="0.85">
      <c r="C135" s="131"/>
      <c r="F135" s="134"/>
      <c r="J135" s="56"/>
      <c r="K135" s="10"/>
      <c r="L135" s="10"/>
      <c r="M135" s="11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</row>
    <row r="136" spans="3:248" s="7" customFormat="1" x14ac:dyDescent="0.85">
      <c r="C136" s="131"/>
      <c r="F136" s="134"/>
      <c r="J136" s="56"/>
      <c r="K136" s="10"/>
      <c r="L136" s="10"/>
      <c r="M136" s="11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</row>
    <row r="137" spans="3:248" s="7" customFormat="1" x14ac:dyDescent="0.85">
      <c r="C137" s="131"/>
      <c r="F137" s="134"/>
      <c r="J137" s="56"/>
      <c r="K137" s="10"/>
      <c r="L137" s="10"/>
      <c r="M137" s="11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</row>
    <row r="138" spans="3:248" s="7" customFormat="1" x14ac:dyDescent="0.85">
      <c r="C138" s="131"/>
      <c r="F138" s="134"/>
      <c r="J138" s="56"/>
      <c r="K138" s="10"/>
      <c r="L138" s="10"/>
      <c r="M138" s="11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</row>
    <row r="139" spans="3:248" s="7" customFormat="1" x14ac:dyDescent="0.85">
      <c r="C139" s="131"/>
      <c r="F139" s="134"/>
      <c r="J139" s="56"/>
      <c r="K139" s="10"/>
      <c r="L139" s="10"/>
      <c r="M139" s="11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</row>
    <row r="140" spans="3:248" s="7" customFormat="1" x14ac:dyDescent="0.85">
      <c r="C140" s="131"/>
      <c r="F140" s="134"/>
      <c r="J140" s="56"/>
      <c r="K140" s="10"/>
      <c r="L140" s="10"/>
      <c r="M140" s="11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</row>
    <row r="141" spans="3:248" s="7" customFormat="1" x14ac:dyDescent="0.85">
      <c r="C141" s="131"/>
      <c r="F141" s="134"/>
      <c r="J141" s="56"/>
      <c r="K141" s="10"/>
      <c r="L141" s="10"/>
      <c r="M141" s="11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</row>
    <row r="142" spans="3:248" s="7" customFormat="1" x14ac:dyDescent="0.85">
      <c r="C142" s="131"/>
      <c r="F142" s="134"/>
      <c r="J142" s="56"/>
      <c r="K142" s="10"/>
      <c r="L142" s="10"/>
      <c r="M142" s="11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</row>
    <row r="143" spans="3:248" s="7" customFormat="1" x14ac:dyDescent="0.85">
      <c r="C143" s="131"/>
      <c r="F143" s="134"/>
      <c r="J143" s="56"/>
      <c r="K143" s="10"/>
      <c r="L143" s="10"/>
      <c r="M143" s="11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</row>
    <row r="144" spans="3:248" s="7" customFormat="1" x14ac:dyDescent="0.85">
      <c r="C144" s="131"/>
      <c r="F144" s="134"/>
      <c r="J144" s="56"/>
      <c r="K144" s="10"/>
      <c r="L144" s="10"/>
      <c r="M144" s="11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</row>
    <row r="145" spans="3:248" s="7" customFormat="1" x14ac:dyDescent="0.85">
      <c r="C145" s="131"/>
      <c r="F145" s="134"/>
      <c r="J145" s="56"/>
      <c r="K145" s="10"/>
      <c r="L145" s="10"/>
      <c r="M145" s="11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</row>
    <row r="146" spans="3:248" s="7" customFormat="1" x14ac:dyDescent="0.85">
      <c r="C146" s="131"/>
      <c r="F146" s="134"/>
      <c r="J146" s="56"/>
      <c r="K146" s="10"/>
      <c r="L146" s="10"/>
      <c r="M146" s="11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</row>
    <row r="147" spans="3:248" s="7" customFormat="1" x14ac:dyDescent="0.85">
      <c r="C147" s="131"/>
      <c r="F147" s="134"/>
      <c r="J147" s="56"/>
      <c r="K147" s="10"/>
      <c r="L147" s="10"/>
      <c r="M147" s="11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</row>
    <row r="148" spans="3:248" s="7" customFormat="1" x14ac:dyDescent="0.85">
      <c r="C148" s="131"/>
      <c r="F148" s="134"/>
      <c r="J148" s="56"/>
      <c r="K148" s="10"/>
      <c r="L148" s="10"/>
      <c r="M148" s="11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</row>
    <row r="149" spans="3:248" s="7" customFormat="1" x14ac:dyDescent="0.85">
      <c r="C149" s="131"/>
      <c r="F149" s="134"/>
      <c r="J149" s="56"/>
      <c r="K149" s="10"/>
      <c r="L149" s="10"/>
      <c r="M149" s="11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</row>
    <row r="150" spans="3:248" s="7" customFormat="1" x14ac:dyDescent="0.85">
      <c r="C150" s="131"/>
      <c r="F150" s="134"/>
      <c r="J150" s="56"/>
      <c r="K150" s="10"/>
      <c r="L150" s="10"/>
      <c r="M150" s="11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</row>
    <row r="151" spans="3:248" s="7" customFormat="1" x14ac:dyDescent="0.85">
      <c r="C151" s="131"/>
      <c r="F151" s="134"/>
      <c r="J151" s="56"/>
      <c r="K151" s="10"/>
      <c r="L151" s="10"/>
      <c r="M151" s="11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</row>
    <row r="152" spans="3:248" s="7" customFormat="1" x14ac:dyDescent="0.85">
      <c r="C152" s="131"/>
      <c r="F152" s="134"/>
      <c r="J152" s="56"/>
      <c r="K152" s="10"/>
      <c r="L152" s="10"/>
      <c r="M152" s="11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</row>
    <row r="153" spans="3:248" s="7" customFormat="1" x14ac:dyDescent="0.85">
      <c r="C153" s="131"/>
      <c r="F153" s="134"/>
      <c r="J153" s="56"/>
      <c r="K153" s="10"/>
      <c r="L153" s="10"/>
      <c r="M153" s="11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</row>
    <row r="154" spans="3:248" s="7" customFormat="1" x14ac:dyDescent="0.85">
      <c r="C154" s="131"/>
      <c r="F154" s="134"/>
      <c r="J154" s="56"/>
      <c r="K154" s="10"/>
      <c r="L154" s="10"/>
      <c r="M154" s="11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</row>
    <row r="155" spans="3:248" s="7" customFormat="1" x14ac:dyDescent="0.85">
      <c r="C155" s="131"/>
      <c r="F155" s="134"/>
      <c r="J155" s="56"/>
      <c r="K155" s="10"/>
      <c r="L155" s="10"/>
      <c r="M155" s="11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</row>
    <row r="156" spans="3:248" s="7" customFormat="1" x14ac:dyDescent="0.85">
      <c r="C156" s="131"/>
      <c r="F156" s="134"/>
      <c r="J156" s="56"/>
      <c r="K156" s="10"/>
      <c r="L156" s="10"/>
      <c r="M156" s="11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</row>
    <row r="157" spans="3:248" s="7" customFormat="1" x14ac:dyDescent="0.85">
      <c r="C157" s="131"/>
      <c r="F157" s="134"/>
      <c r="J157" s="56"/>
      <c r="K157" s="10"/>
      <c r="L157" s="10"/>
      <c r="M157" s="11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</row>
    <row r="158" spans="3:248" s="7" customFormat="1" x14ac:dyDescent="0.85">
      <c r="C158" s="131"/>
      <c r="F158" s="134"/>
      <c r="J158" s="56"/>
      <c r="K158" s="10"/>
      <c r="L158" s="10"/>
      <c r="M158" s="11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</row>
    <row r="159" spans="3:248" s="7" customFormat="1" x14ac:dyDescent="0.85">
      <c r="C159" s="131"/>
      <c r="F159" s="134"/>
      <c r="J159" s="56"/>
      <c r="K159" s="10"/>
      <c r="L159" s="10"/>
      <c r="M159" s="11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</row>
    <row r="160" spans="3:248" s="7" customFormat="1" x14ac:dyDescent="0.85">
      <c r="C160" s="131"/>
      <c r="F160" s="134"/>
      <c r="J160" s="56"/>
      <c r="K160" s="10"/>
      <c r="L160" s="10"/>
      <c r="M160" s="11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</row>
    <row r="161" spans="1:249" s="7" customFormat="1" x14ac:dyDescent="0.85">
      <c r="C161" s="131"/>
      <c r="F161" s="134"/>
      <c r="J161" s="56"/>
      <c r="K161" s="10"/>
      <c r="L161" s="10"/>
      <c r="M161" s="11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</row>
    <row r="162" spans="1:249" s="7" customFormat="1" x14ac:dyDescent="0.85">
      <c r="C162" s="131"/>
      <c r="F162" s="134"/>
      <c r="J162" s="56"/>
      <c r="K162" s="10"/>
      <c r="L162" s="10"/>
      <c r="M162" s="11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</row>
    <row r="163" spans="1:249" s="7" customFormat="1" x14ac:dyDescent="0.85">
      <c r="C163" s="131"/>
      <c r="F163" s="134"/>
      <c r="J163" s="56"/>
      <c r="K163" s="10"/>
      <c r="L163" s="10"/>
      <c r="M163" s="11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</row>
    <row r="164" spans="1:249" s="7" customFormat="1" x14ac:dyDescent="0.85">
      <c r="C164" s="131"/>
      <c r="F164" s="134"/>
      <c r="J164" s="56"/>
      <c r="K164" s="10"/>
      <c r="L164" s="10"/>
      <c r="M164" s="11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</row>
    <row r="165" spans="1:249" s="7" customFormat="1" x14ac:dyDescent="0.85">
      <c r="C165" s="131"/>
      <c r="F165" s="134"/>
      <c r="J165" s="56"/>
      <c r="K165" s="10"/>
      <c r="L165" s="10"/>
      <c r="M165" s="11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</row>
    <row r="166" spans="1:249" s="7" customFormat="1" x14ac:dyDescent="0.85">
      <c r="C166" s="131"/>
      <c r="F166" s="134"/>
      <c r="J166" s="56"/>
      <c r="K166" s="10"/>
      <c r="L166" s="10"/>
      <c r="M166" s="11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</row>
    <row r="167" spans="1:249" s="7" customFormat="1" x14ac:dyDescent="0.85">
      <c r="C167" s="131"/>
      <c r="F167" s="134"/>
      <c r="J167" s="56"/>
      <c r="K167" s="10"/>
      <c r="L167" s="10"/>
      <c r="M167" s="11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</row>
    <row r="168" spans="1:249" s="7" customFormat="1" x14ac:dyDescent="0.85">
      <c r="C168" s="131"/>
      <c r="F168" s="134"/>
      <c r="J168" s="56"/>
      <c r="K168" s="10"/>
      <c r="L168" s="10"/>
      <c r="M168" s="11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</row>
    <row r="169" spans="1:249" s="7" customFormat="1" x14ac:dyDescent="0.85">
      <c r="C169" s="131"/>
      <c r="F169" s="134"/>
      <c r="J169" s="56"/>
      <c r="K169" s="10"/>
      <c r="L169" s="10"/>
      <c r="M169" s="11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</row>
    <row r="170" spans="1:249" s="7" customFormat="1" x14ac:dyDescent="0.85">
      <c r="C170" s="131"/>
      <c r="F170" s="134"/>
      <c r="J170" s="56"/>
      <c r="K170" s="10"/>
      <c r="L170" s="10"/>
      <c r="M170" s="11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</row>
    <row r="171" spans="1:249" s="7" customFormat="1" x14ac:dyDescent="0.85">
      <c r="C171" s="131"/>
      <c r="E171" s="8"/>
      <c r="F171" s="134"/>
      <c r="J171" s="56"/>
      <c r="K171" s="10"/>
      <c r="L171" s="10"/>
      <c r="M171" s="11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</row>
    <row r="172" spans="1:249" x14ac:dyDescent="0.85">
      <c r="J172" s="141"/>
    </row>
    <row r="173" spans="1:249" s="7" customFormat="1" x14ac:dyDescent="0.85">
      <c r="A173" s="8"/>
      <c r="B173" s="8"/>
      <c r="C173" s="139"/>
      <c r="D173" s="8"/>
      <c r="E173" s="8"/>
      <c r="F173" s="140"/>
      <c r="G173" s="8"/>
      <c r="H173" s="8"/>
      <c r="I173" s="8"/>
      <c r="J173" s="141"/>
      <c r="K173" s="10"/>
      <c r="L173" s="10"/>
      <c r="M173" s="11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</row>
    <row r="174" spans="1:249" s="7" customFormat="1" x14ac:dyDescent="0.85">
      <c r="A174" s="8"/>
      <c r="B174" s="8"/>
      <c r="C174" s="139"/>
      <c r="D174" s="8"/>
      <c r="E174" s="8"/>
      <c r="F174" s="140"/>
      <c r="G174" s="8"/>
      <c r="H174" s="8"/>
      <c r="I174" s="8"/>
      <c r="J174" s="141"/>
      <c r="K174" s="10"/>
      <c r="L174" s="10"/>
      <c r="M174" s="11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</row>
    <row r="175" spans="1:249" s="7" customFormat="1" x14ac:dyDescent="0.85">
      <c r="A175" s="8"/>
      <c r="B175" s="8"/>
      <c r="C175" s="139"/>
      <c r="D175" s="8"/>
      <c r="E175" s="8"/>
      <c r="F175" s="140"/>
      <c r="G175" s="8"/>
      <c r="H175" s="8"/>
      <c r="I175" s="8"/>
      <c r="J175" s="141"/>
      <c r="K175" s="10"/>
      <c r="L175" s="10"/>
      <c r="M175" s="11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</row>
    <row r="176" spans="1:249" s="7" customFormat="1" x14ac:dyDescent="0.85">
      <c r="A176" s="8"/>
      <c r="B176" s="8"/>
      <c r="C176" s="139"/>
      <c r="D176" s="8"/>
      <c r="E176" s="8"/>
      <c r="F176" s="140"/>
      <c r="G176" s="8"/>
      <c r="H176" s="8"/>
      <c r="I176" s="8"/>
      <c r="J176" s="141"/>
      <c r="K176" s="10"/>
      <c r="L176" s="10"/>
      <c r="M176" s="11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</row>
    <row r="177" spans="1:249" s="7" customFormat="1" x14ac:dyDescent="0.85">
      <c r="A177" s="8"/>
      <c r="B177" s="8"/>
      <c r="C177" s="139"/>
      <c r="D177" s="8"/>
      <c r="E177" s="8"/>
      <c r="F177" s="140"/>
      <c r="G177" s="8"/>
      <c r="H177" s="8"/>
      <c r="I177" s="8"/>
      <c r="J177" s="141"/>
      <c r="K177" s="10"/>
      <c r="L177" s="10"/>
      <c r="M177" s="11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</row>
    <row r="178" spans="1:249" s="7" customFormat="1" x14ac:dyDescent="0.85">
      <c r="A178" s="8"/>
      <c r="B178" s="8"/>
      <c r="C178" s="139"/>
      <c r="D178" s="8"/>
      <c r="E178" s="8"/>
      <c r="F178" s="140"/>
      <c r="G178" s="8"/>
      <c r="H178" s="8"/>
      <c r="I178" s="8"/>
      <c r="J178" s="141"/>
      <c r="K178" s="10"/>
      <c r="L178" s="10"/>
      <c r="M178" s="11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</row>
    <row r="179" spans="1:249" s="7" customFormat="1" x14ac:dyDescent="0.85">
      <c r="A179" s="8"/>
      <c r="B179" s="8"/>
      <c r="C179" s="139"/>
      <c r="D179" s="8"/>
      <c r="E179" s="8"/>
      <c r="F179" s="140"/>
      <c r="G179" s="8"/>
      <c r="H179" s="8"/>
      <c r="I179" s="8"/>
      <c r="J179" s="141"/>
      <c r="K179" s="10"/>
      <c r="L179" s="10"/>
      <c r="M179" s="11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</row>
    <row r="180" spans="1:249" s="7" customFormat="1" x14ac:dyDescent="0.85">
      <c r="A180" s="8"/>
      <c r="B180" s="8"/>
      <c r="C180" s="139"/>
      <c r="D180" s="8"/>
      <c r="E180" s="8"/>
      <c r="F180" s="140"/>
      <c r="G180" s="8"/>
      <c r="H180" s="8"/>
      <c r="I180" s="8"/>
      <c r="J180" s="141"/>
      <c r="K180" s="10"/>
      <c r="L180" s="10"/>
      <c r="M180" s="11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</row>
    <row r="181" spans="1:249" s="7" customFormat="1" x14ac:dyDescent="0.85">
      <c r="A181" s="8"/>
      <c r="B181" s="8"/>
      <c r="C181" s="139"/>
      <c r="D181" s="8"/>
      <c r="E181" s="8"/>
      <c r="F181" s="140"/>
      <c r="G181" s="8"/>
      <c r="H181" s="8"/>
      <c r="I181" s="8"/>
      <c r="J181" s="141"/>
      <c r="K181" s="10"/>
      <c r="L181" s="10"/>
      <c r="M181" s="11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</row>
    <row r="182" spans="1:249" s="7" customFormat="1" x14ac:dyDescent="0.85">
      <c r="A182" s="8"/>
      <c r="B182" s="8"/>
      <c r="C182" s="139"/>
      <c r="D182" s="8"/>
      <c r="E182" s="8"/>
      <c r="F182" s="140"/>
      <c r="G182" s="8"/>
      <c r="H182" s="8"/>
      <c r="I182" s="8"/>
      <c r="J182" s="141"/>
      <c r="K182" s="10"/>
      <c r="L182" s="10"/>
      <c r="M182" s="11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</row>
    <row r="183" spans="1:249" s="7" customFormat="1" x14ac:dyDescent="0.85">
      <c r="A183" s="8"/>
      <c r="B183" s="8"/>
      <c r="C183" s="139"/>
      <c r="D183" s="8"/>
      <c r="E183" s="8"/>
      <c r="F183" s="140"/>
      <c r="G183" s="8"/>
      <c r="H183" s="8"/>
      <c r="I183" s="8"/>
      <c r="J183" s="141"/>
      <c r="K183" s="10"/>
      <c r="L183" s="10"/>
      <c r="M183" s="11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</row>
    <row r="184" spans="1:249" s="7" customFormat="1" x14ac:dyDescent="0.85">
      <c r="A184" s="8"/>
      <c r="B184" s="8"/>
      <c r="C184" s="139"/>
      <c r="D184" s="8"/>
      <c r="E184" s="8"/>
      <c r="F184" s="140"/>
      <c r="G184" s="8"/>
      <c r="H184" s="8"/>
      <c r="I184" s="8"/>
      <c r="J184" s="141"/>
      <c r="K184" s="10"/>
      <c r="L184" s="10"/>
      <c r="M184" s="11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</row>
    <row r="185" spans="1:249" s="7" customFormat="1" x14ac:dyDescent="0.85">
      <c r="A185" s="8"/>
      <c r="B185" s="8"/>
      <c r="C185" s="139"/>
      <c r="D185" s="8"/>
      <c r="E185" s="8"/>
      <c r="F185" s="140"/>
      <c r="G185" s="8"/>
      <c r="H185" s="8"/>
      <c r="I185" s="8"/>
      <c r="J185" s="141"/>
      <c r="K185" s="10"/>
      <c r="L185" s="10"/>
      <c r="M185" s="11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</row>
    <row r="186" spans="1:249" s="7" customFormat="1" x14ac:dyDescent="0.85">
      <c r="A186" s="8"/>
      <c r="B186" s="8"/>
      <c r="C186" s="139"/>
      <c r="D186" s="8"/>
      <c r="E186" s="8"/>
      <c r="F186" s="140"/>
      <c r="G186" s="8"/>
      <c r="H186" s="8"/>
      <c r="I186" s="8"/>
      <c r="J186" s="141"/>
      <c r="K186" s="10"/>
      <c r="L186" s="10"/>
      <c r="M186" s="11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</row>
    <row r="187" spans="1:249" s="7" customFormat="1" x14ac:dyDescent="0.85">
      <c r="A187" s="8"/>
      <c r="B187" s="8"/>
      <c r="C187" s="139"/>
      <c r="D187" s="8"/>
      <c r="E187" s="8"/>
      <c r="F187" s="140"/>
      <c r="G187" s="8"/>
      <c r="H187" s="8"/>
      <c r="I187" s="8"/>
      <c r="J187" s="141"/>
      <c r="K187" s="10"/>
      <c r="L187" s="10"/>
      <c r="M187" s="11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</row>
    <row r="188" spans="1:249" s="7" customFormat="1" x14ac:dyDescent="0.85">
      <c r="A188" s="8"/>
      <c r="B188" s="8"/>
      <c r="C188" s="139"/>
      <c r="D188" s="8"/>
      <c r="E188" s="8"/>
      <c r="F188" s="140"/>
      <c r="G188" s="8"/>
      <c r="H188" s="8"/>
      <c r="I188" s="8"/>
      <c r="J188" s="141"/>
      <c r="K188" s="10"/>
      <c r="L188" s="10"/>
      <c r="M188" s="11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</row>
    <row r="189" spans="1:249" s="7" customFormat="1" x14ac:dyDescent="0.85">
      <c r="A189" s="8"/>
      <c r="B189" s="8"/>
      <c r="C189" s="139"/>
      <c r="D189" s="8"/>
      <c r="E189" s="8"/>
      <c r="F189" s="140"/>
      <c r="G189" s="8"/>
      <c r="H189" s="8"/>
      <c r="I189" s="8"/>
      <c r="J189" s="141"/>
      <c r="K189" s="10"/>
      <c r="L189" s="10"/>
      <c r="M189" s="11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</row>
    <row r="190" spans="1:249" s="7" customFormat="1" x14ac:dyDescent="0.85">
      <c r="A190" s="8"/>
      <c r="B190" s="8"/>
      <c r="C190" s="139"/>
      <c r="D190" s="8"/>
      <c r="E190" s="8"/>
      <c r="F190" s="140"/>
      <c r="G190" s="8"/>
      <c r="H190" s="8"/>
      <c r="I190" s="8"/>
      <c r="J190" s="141"/>
      <c r="K190" s="10"/>
      <c r="L190" s="10"/>
      <c r="M190" s="11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</row>
    <row r="191" spans="1:249" s="7" customFormat="1" x14ac:dyDescent="0.85">
      <c r="A191" s="8"/>
      <c r="B191" s="8"/>
      <c r="C191" s="139"/>
      <c r="D191" s="8"/>
      <c r="E191" s="8"/>
      <c r="F191" s="140"/>
      <c r="G191" s="8"/>
      <c r="H191" s="8"/>
      <c r="I191" s="8"/>
      <c r="J191" s="141"/>
      <c r="K191" s="10"/>
      <c r="L191" s="10"/>
      <c r="M191" s="11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</row>
    <row r="192" spans="1:249" s="7" customFormat="1" x14ac:dyDescent="0.85">
      <c r="A192" s="8"/>
      <c r="B192" s="8"/>
      <c r="C192" s="139"/>
      <c r="D192" s="8"/>
      <c r="E192" s="8"/>
      <c r="F192" s="140"/>
      <c r="G192" s="8"/>
      <c r="H192" s="8"/>
      <c r="I192" s="8"/>
      <c r="J192" s="141"/>
      <c r="K192" s="10"/>
      <c r="L192" s="10"/>
      <c r="M192" s="11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</row>
    <row r="193" spans="1:249" s="7" customFormat="1" x14ac:dyDescent="0.85">
      <c r="A193" s="8"/>
      <c r="B193" s="8"/>
      <c r="C193" s="139"/>
      <c r="D193" s="8"/>
      <c r="E193" s="8"/>
      <c r="F193" s="140"/>
      <c r="G193" s="8"/>
      <c r="H193" s="8"/>
      <c r="I193" s="8"/>
      <c r="J193" s="141"/>
      <c r="K193" s="10"/>
      <c r="L193" s="10"/>
      <c r="M193" s="11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</row>
    <row r="194" spans="1:249" s="7" customFormat="1" x14ac:dyDescent="0.85">
      <c r="A194" s="8"/>
      <c r="B194" s="8"/>
      <c r="C194" s="139"/>
      <c r="D194" s="8"/>
      <c r="E194" s="8"/>
      <c r="F194" s="140"/>
      <c r="G194" s="8"/>
      <c r="H194" s="8"/>
      <c r="I194" s="8"/>
      <c r="J194" s="141"/>
      <c r="K194" s="10"/>
      <c r="L194" s="10"/>
      <c r="M194" s="11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</row>
    <row r="195" spans="1:249" s="7" customFormat="1" x14ac:dyDescent="0.85">
      <c r="A195" s="8"/>
      <c r="B195" s="8"/>
      <c r="C195" s="139"/>
      <c r="D195" s="8"/>
      <c r="E195" s="8"/>
      <c r="F195" s="140"/>
      <c r="G195" s="8"/>
      <c r="H195" s="8"/>
      <c r="I195" s="8"/>
      <c r="J195" s="141"/>
      <c r="K195" s="10"/>
      <c r="L195" s="10"/>
      <c r="M195" s="11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</row>
    <row r="196" spans="1:249" s="7" customFormat="1" x14ac:dyDescent="0.85">
      <c r="A196" s="8"/>
      <c r="B196" s="8"/>
      <c r="C196" s="139"/>
      <c r="D196" s="8"/>
      <c r="E196" s="8"/>
      <c r="F196" s="140"/>
      <c r="G196" s="8"/>
      <c r="H196" s="8"/>
      <c r="I196" s="8"/>
      <c r="J196" s="141"/>
      <c r="K196" s="10"/>
      <c r="L196" s="10"/>
      <c r="M196" s="11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</row>
    <row r="197" spans="1:249" s="7" customFormat="1" x14ac:dyDescent="0.85">
      <c r="A197" s="8"/>
      <c r="B197" s="8"/>
      <c r="C197" s="139"/>
      <c r="D197" s="8"/>
      <c r="E197" s="8"/>
      <c r="F197" s="140"/>
      <c r="G197" s="8"/>
      <c r="H197" s="8"/>
      <c r="I197" s="8"/>
      <c r="J197" s="141"/>
      <c r="K197" s="10"/>
      <c r="L197" s="10"/>
      <c r="M197" s="11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</row>
    <row r="198" spans="1:249" s="7" customFormat="1" x14ac:dyDescent="0.85">
      <c r="A198" s="8"/>
      <c r="B198" s="8"/>
      <c r="C198" s="139"/>
      <c r="D198" s="8"/>
      <c r="E198" s="8"/>
      <c r="F198" s="140"/>
      <c r="G198" s="8"/>
      <c r="H198" s="8"/>
      <c r="I198" s="8"/>
      <c r="J198" s="141"/>
      <c r="K198" s="10"/>
      <c r="L198" s="10"/>
      <c r="M198" s="11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</row>
    <row r="199" spans="1:249" s="7" customFormat="1" x14ac:dyDescent="0.85">
      <c r="A199" s="8"/>
      <c r="B199" s="8"/>
      <c r="C199" s="139"/>
      <c r="D199" s="8"/>
      <c r="E199" s="8"/>
      <c r="F199" s="140"/>
      <c r="G199" s="8"/>
      <c r="H199" s="8"/>
      <c r="I199" s="8"/>
      <c r="J199" s="141"/>
      <c r="K199" s="10"/>
      <c r="L199" s="10"/>
      <c r="M199" s="11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</row>
    <row r="200" spans="1:249" s="7" customFormat="1" x14ac:dyDescent="0.85">
      <c r="A200" s="8"/>
      <c r="B200" s="8"/>
      <c r="C200" s="139"/>
      <c r="D200" s="8"/>
      <c r="E200" s="8"/>
      <c r="F200" s="140"/>
      <c r="G200" s="8"/>
      <c r="H200" s="8"/>
      <c r="I200" s="8"/>
      <c r="J200" s="141"/>
      <c r="K200" s="10"/>
      <c r="L200" s="10"/>
      <c r="M200" s="11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</row>
    <row r="201" spans="1:249" s="7" customFormat="1" x14ac:dyDescent="0.85">
      <c r="A201" s="8"/>
      <c r="B201" s="8"/>
      <c r="C201" s="139"/>
      <c r="D201" s="8"/>
      <c r="E201" s="8"/>
      <c r="F201" s="140"/>
      <c r="G201" s="8"/>
      <c r="H201" s="8"/>
      <c r="I201" s="8"/>
      <c r="J201" s="141"/>
      <c r="K201" s="10"/>
      <c r="L201" s="10"/>
      <c r="M201" s="11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</row>
    <row r="202" spans="1:249" s="7" customFormat="1" x14ac:dyDescent="0.85">
      <c r="A202" s="8"/>
      <c r="B202" s="8"/>
      <c r="C202" s="139"/>
      <c r="D202" s="8"/>
      <c r="E202" s="8"/>
      <c r="F202" s="140"/>
      <c r="G202" s="8"/>
      <c r="H202" s="8"/>
      <c r="I202" s="8"/>
      <c r="J202" s="141"/>
      <c r="K202" s="10"/>
      <c r="L202" s="10"/>
      <c r="M202" s="11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</row>
    <row r="203" spans="1:249" s="7" customFormat="1" x14ac:dyDescent="0.85">
      <c r="A203" s="8"/>
      <c r="B203" s="8"/>
      <c r="C203" s="139"/>
      <c r="D203" s="8"/>
      <c r="E203" s="8"/>
      <c r="F203" s="140"/>
      <c r="G203" s="8"/>
      <c r="H203" s="8"/>
      <c r="I203" s="8"/>
      <c r="J203" s="141"/>
      <c r="K203" s="10"/>
      <c r="L203" s="10"/>
      <c r="M203" s="11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</row>
    <row r="204" spans="1:249" s="7" customFormat="1" x14ac:dyDescent="0.85">
      <c r="A204" s="8"/>
      <c r="B204" s="8"/>
      <c r="C204" s="139"/>
      <c r="D204" s="8"/>
      <c r="E204" s="8"/>
      <c r="F204" s="140"/>
      <c r="G204" s="8"/>
      <c r="H204" s="8"/>
      <c r="I204" s="8"/>
      <c r="J204" s="141"/>
      <c r="K204" s="10"/>
      <c r="L204" s="10"/>
      <c r="M204" s="11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</row>
    <row r="205" spans="1:249" s="7" customFormat="1" x14ac:dyDescent="0.85">
      <c r="A205" s="8"/>
      <c r="B205" s="8"/>
      <c r="C205" s="139"/>
      <c r="D205" s="8"/>
      <c r="E205" s="8"/>
      <c r="F205" s="140"/>
      <c r="G205" s="8"/>
      <c r="H205" s="8"/>
      <c r="I205" s="8"/>
      <c r="J205" s="141"/>
      <c r="K205" s="10"/>
      <c r="L205" s="10"/>
      <c r="M205" s="11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</row>
    <row r="206" spans="1:249" s="7" customFormat="1" x14ac:dyDescent="0.85">
      <c r="A206" s="8"/>
      <c r="B206" s="8"/>
      <c r="C206" s="139"/>
      <c r="D206" s="8"/>
      <c r="E206" s="8"/>
      <c r="F206" s="140"/>
      <c r="G206" s="8"/>
      <c r="H206" s="8"/>
      <c r="I206" s="8"/>
      <c r="J206" s="141"/>
      <c r="K206" s="10"/>
      <c r="L206" s="10"/>
      <c r="M206" s="11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</row>
    <row r="207" spans="1:249" s="7" customFormat="1" x14ac:dyDescent="0.85">
      <c r="A207" s="8"/>
      <c r="B207" s="8"/>
      <c r="C207" s="139"/>
      <c r="D207" s="8"/>
      <c r="E207" s="8"/>
      <c r="F207" s="140"/>
      <c r="G207" s="8"/>
      <c r="H207" s="8"/>
      <c r="I207" s="8"/>
      <c r="J207" s="141"/>
      <c r="K207" s="10"/>
      <c r="L207" s="10"/>
      <c r="M207" s="11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</row>
    <row r="208" spans="1:249" s="7" customFormat="1" x14ac:dyDescent="0.85">
      <c r="A208" s="8"/>
      <c r="B208" s="8"/>
      <c r="C208" s="139"/>
      <c r="D208" s="8"/>
      <c r="E208" s="8"/>
      <c r="F208" s="140"/>
      <c r="G208" s="8"/>
      <c r="H208" s="8"/>
      <c r="I208" s="8"/>
      <c r="J208" s="141"/>
      <c r="K208" s="10"/>
      <c r="L208" s="10"/>
      <c r="M208" s="11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</row>
    <row r="209" spans="1:249" s="7" customFormat="1" x14ac:dyDescent="0.85">
      <c r="A209" s="8"/>
      <c r="B209" s="8"/>
      <c r="C209" s="139"/>
      <c r="D209" s="8"/>
      <c r="E209" s="8"/>
      <c r="F209" s="140"/>
      <c r="G209" s="8"/>
      <c r="H209" s="8"/>
      <c r="I209" s="8"/>
      <c r="J209" s="141"/>
      <c r="K209" s="10"/>
      <c r="L209" s="10"/>
      <c r="M209" s="11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</row>
    <row r="210" spans="1:249" s="7" customFormat="1" x14ac:dyDescent="0.85">
      <c r="A210" s="8"/>
      <c r="B210" s="8"/>
      <c r="C210" s="139"/>
      <c r="D210" s="8"/>
      <c r="E210" s="8"/>
      <c r="F210" s="140"/>
      <c r="G210" s="8"/>
      <c r="H210" s="8"/>
      <c r="I210" s="8"/>
      <c r="J210" s="141"/>
      <c r="K210" s="10"/>
      <c r="L210" s="10"/>
      <c r="M210" s="11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</row>
    <row r="211" spans="1:249" s="7" customFormat="1" x14ac:dyDescent="0.85">
      <c r="A211" s="8"/>
      <c r="B211" s="8"/>
      <c r="C211" s="139"/>
      <c r="D211" s="8"/>
      <c r="E211" s="8"/>
      <c r="F211" s="140"/>
      <c r="G211" s="8"/>
      <c r="H211" s="8"/>
      <c r="I211" s="8"/>
      <c r="J211" s="141"/>
      <c r="K211" s="10"/>
      <c r="L211" s="10"/>
      <c r="M211" s="11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</row>
    <row r="212" spans="1:249" s="7" customFormat="1" x14ac:dyDescent="0.85">
      <c r="A212" s="8"/>
      <c r="B212" s="8"/>
      <c r="C212" s="139"/>
      <c r="D212" s="8"/>
      <c r="E212" s="8"/>
      <c r="F212" s="140"/>
      <c r="G212" s="8"/>
      <c r="H212" s="8"/>
      <c r="I212" s="8"/>
      <c r="J212" s="141"/>
      <c r="K212" s="10"/>
      <c r="L212" s="10"/>
      <c r="M212" s="11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</row>
    <row r="213" spans="1:249" s="7" customFormat="1" x14ac:dyDescent="0.85">
      <c r="A213" s="8"/>
      <c r="B213" s="8"/>
      <c r="C213" s="139"/>
      <c r="D213" s="8"/>
      <c r="E213" s="8"/>
      <c r="F213" s="140"/>
      <c r="G213" s="8"/>
      <c r="H213" s="8"/>
      <c r="I213" s="8"/>
      <c r="J213" s="141"/>
      <c r="K213" s="10"/>
      <c r="L213" s="10"/>
      <c r="M213" s="11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</row>
    <row r="214" spans="1:249" s="7" customFormat="1" x14ac:dyDescent="0.85">
      <c r="A214" s="8"/>
      <c r="B214" s="8"/>
      <c r="C214" s="139"/>
      <c r="D214" s="8"/>
      <c r="E214" s="8"/>
      <c r="F214" s="140"/>
      <c r="G214" s="8"/>
      <c r="H214" s="8"/>
      <c r="I214" s="8"/>
      <c r="J214" s="141"/>
      <c r="K214" s="10"/>
      <c r="L214" s="10"/>
      <c r="M214" s="11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</row>
    <row r="215" spans="1:249" s="7" customFormat="1" x14ac:dyDescent="0.85">
      <c r="A215" s="8"/>
      <c r="B215" s="8"/>
      <c r="C215" s="139"/>
      <c r="D215" s="8"/>
      <c r="E215" s="8"/>
      <c r="F215" s="140"/>
      <c r="G215" s="8"/>
      <c r="H215" s="8"/>
      <c r="I215" s="8"/>
      <c r="J215" s="141"/>
      <c r="K215" s="10"/>
      <c r="L215" s="10"/>
      <c r="M215" s="11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</row>
    <row r="216" spans="1:249" s="7" customFormat="1" x14ac:dyDescent="0.85">
      <c r="A216" s="8"/>
      <c r="B216" s="8"/>
      <c r="C216" s="139"/>
      <c r="D216" s="8"/>
      <c r="E216" s="8"/>
      <c r="F216" s="140"/>
      <c r="G216" s="8"/>
      <c r="H216" s="8"/>
      <c r="I216" s="8"/>
      <c r="J216" s="141"/>
      <c r="K216" s="10"/>
      <c r="L216" s="10"/>
      <c r="M216" s="11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</row>
    <row r="217" spans="1:249" s="7" customFormat="1" x14ac:dyDescent="0.85">
      <c r="A217" s="8"/>
      <c r="B217" s="8"/>
      <c r="C217" s="139"/>
      <c r="D217" s="8"/>
      <c r="E217" s="8"/>
      <c r="F217" s="140"/>
      <c r="G217" s="8"/>
      <c r="H217" s="8"/>
      <c r="I217" s="8"/>
      <c r="J217" s="141"/>
      <c r="K217" s="10"/>
      <c r="L217" s="10"/>
      <c r="M217" s="11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</row>
    <row r="218" spans="1:249" s="7" customFormat="1" x14ac:dyDescent="0.85">
      <c r="A218" s="8"/>
      <c r="B218" s="8"/>
      <c r="C218" s="139"/>
      <c r="D218" s="8"/>
      <c r="E218" s="8"/>
      <c r="F218" s="140"/>
      <c r="G218" s="8"/>
      <c r="H218" s="8"/>
      <c r="I218" s="8"/>
      <c r="J218" s="141"/>
      <c r="K218" s="10"/>
      <c r="L218" s="10"/>
      <c r="M218" s="11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</row>
    <row r="219" spans="1:249" s="7" customFormat="1" x14ac:dyDescent="0.85">
      <c r="A219" s="8"/>
      <c r="B219" s="8"/>
      <c r="C219" s="139"/>
      <c r="D219" s="8"/>
      <c r="E219" s="8"/>
      <c r="F219" s="140"/>
      <c r="G219" s="8"/>
      <c r="H219" s="8"/>
      <c r="I219" s="8"/>
      <c r="J219" s="141"/>
      <c r="K219" s="10"/>
      <c r="L219" s="10"/>
      <c r="M219" s="11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</row>
    <row r="220" spans="1:249" s="7" customFormat="1" x14ac:dyDescent="0.85">
      <c r="A220" s="8"/>
      <c r="B220" s="8"/>
      <c r="C220" s="139"/>
      <c r="D220" s="8"/>
      <c r="E220" s="8"/>
      <c r="F220" s="140"/>
      <c r="G220" s="8"/>
      <c r="H220" s="8"/>
      <c r="I220" s="8"/>
      <c r="J220" s="141"/>
      <c r="K220" s="10"/>
      <c r="L220" s="10"/>
      <c r="M220" s="11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</row>
    <row r="221" spans="1:249" s="7" customFormat="1" x14ac:dyDescent="0.85">
      <c r="A221" s="8"/>
      <c r="B221" s="8"/>
      <c r="C221" s="139"/>
      <c r="D221" s="8"/>
      <c r="E221" s="8"/>
      <c r="F221" s="140"/>
      <c r="G221" s="8"/>
      <c r="H221" s="8"/>
      <c r="I221" s="8"/>
      <c r="J221" s="141"/>
      <c r="K221" s="10"/>
      <c r="L221" s="10"/>
      <c r="M221" s="11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</row>
    <row r="222" spans="1:249" s="7" customFormat="1" x14ac:dyDescent="0.85">
      <c r="A222" s="8"/>
      <c r="B222" s="8"/>
      <c r="C222" s="139"/>
      <c r="D222" s="8"/>
      <c r="E222" s="8"/>
      <c r="F222" s="140"/>
      <c r="G222" s="8"/>
      <c r="H222" s="8"/>
      <c r="I222" s="8"/>
      <c r="J222" s="141"/>
      <c r="K222" s="10"/>
      <c r="L222" s="10"/>
      <c r="M222" s="11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</row>
    <row r="223" spans="1:249" s="7" customFormat="1" x14ac:dyDescent="0.85">
      <c r="A223" s="8"/>
      <c r="B223" s="8"/>
      <c r="C223" s="139"/>
      <c r="D223" s="8"/>
      <c r="E223" s="8"/>
      <c r="F223" s="140"/>
      <c r="G223" s="8"/>
      <c r="H223" s="8"/>
      <c r="I223" s="8"/>
      <c r="J223" s="141"/>
      <c r="K223" s="10"/>
      <c r="L223" s="10"/>
      <c r="M223" s="11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</row>
    <row r="224" spans="1:249" s="7" customFormat="1" x14ac:dyDescent="0.85">
      <c r="A224" s="8"/>
      <c r="B224" s="8"/>
      <c r="C224" s="139"/>
      <c r="D224" s="8"/>
      <c r="E224" s="8"/>
      <c r="F224" s="140"/>
      <c r="G224" s="8"/>
      <c r="H224" s="8"/>
      <c r="I224" s="8"/>
      <c r="J224" s="141"/>
      <c r="K224" s="10"/>
      <c r="L224" s="10"/>
      <c r="M224" s="11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  <c r="IO224" s="8"/>
    </row>
    <row r="225" spans="1:249" s="7" customFormat="1" x14ac:dyDescent="0.85">
      <c r="A225" s="8"/>
      <c r="B225" s="8"/>
      <c r="C225" s="139"/>
      <c r="D225" s="8"/>
      <c r="E225" s="8"/>
      <c r="F225" s="140"/>
      <c r="G225" s="8"/>
      <c r="H225" s="8"/>
      <c r="I225" s="8"/>
      <c r="J225" s="141"/>
      <c r="K225" s="10"/>
      <c r="L225" s="10"/>
      <c r="M225" s="11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  <c r="IO225" s="8"/>
    </row>
    <row r="226" spans="1:249" s="7" customFormat="1" x14ac:dyDescent="0.85">
      <c r="A226" s="8"/>
      <c r="B226" s="8"/>
      <c r="C226" s="139"/>
      <c r="D226" s="8"/>
      <c r="E226" s="8"/>
      <c r="F226" s="140"/>
      <c r="G226" s="8"/>
      <c r="H226" s="8"/>
      <c r="I226" s="8"/>
      <c r="J226" s="141"/>
      <c r="K226" s="10"/>
      <c r="L226" s="10"/>
      <c r="M226" s="11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  <c r="IM226" s="8"/>
      <c r="IN226" s="8"/>
      <c r="IO226" s="8"/>
    </row>
    <row r="227" spans="1:249" s="7" customFormat="1" x14ac:dyDescent="0.85">
      <c r="A227" s="8"/>
      <c r="B227" s="8"/>
      <c r="C227" s="139"/>
      <c r="D227" s="8"/>
      <c r="E227" s="8"/>
      <c r="F227" s="140"/>
      <c r="G227" s="8"/>
      <c r="H227" s="8"/>
      <c r="I227" s="8"/>
      <c r="J227" s="141"/>
      <c r="K227" s="10"/>
      <c r="L227" s="10"/>
      <c r="M227" s="11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8"/>
      <c r="IN227" s="8"/>
      <c r="IO227" s="8"/>
    </row>
    <row r="228" spans="1:249" s="7" customFormat="1" x14ac:dyDescent="0.85">
      <c r="A228" s="8"/>
      <c r="B228" s="8"/>
      <c r="C228" s="139"/>
      <c r="D228" s="8"/>
      <c r="E228" s="8"/>
      <c r="F228" s="140"/>
      <c r="G228" s="8"/>
      <c r="H228" s="8"/>
      <c r="I228" s="8"/>
      <c r="J228" s="141"/>
      <c r="K228" s="10"/>
      <c r="L228" s="10"/>
      <c r="M228" s="11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  <c r="IM228" s="8"/>
      <c r="IN228" s="8"/>
      <c r="IO228" s="8"/>
    </row>
    <row r="229" spans="1:249" s="7" customFormat="1" x14ac:dyDescent="0.85">
      <c r="A229" s="8"/>
      <c r="B229" s="8"/>
      <c r="C229" s="139"/>
      <c r="D229" s="8"/>
      <c r="E229" s="8"/>
      <c r="F229" s="140"/>
      <c r="G229" s="8"/>
      <c r="H229" s="8"/>
      <c r="I229" s="8"/>
      <c r="J229" s="141"/>
      <c r="K229" s="10"/>
      <c r="L229" s="10"/>
      <c r="M229" s="11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  <c r="IO229" s="8"/>
    </row>
    <row r="230" spans="1:249" s="7" customFormat="1" x14ac:dyDescent="0.85">
      <c r="A230" s="8"/>
      <c r="B230" s="8"/>
      <c r="C230" s="139"/>
      <c r="D230" s="8"/>
      <c r="E230" s="8"/>
      <c r="F230" s="140"/>
      <c r="G230" s="8"/>
      <c r="H230" s="8"/>
      <c r="I230" s="8"/>
      <c r="J230" s="141"/>
      <c r="K230" s="10"/>
      <c r="L230" s="10"/>
      <c r="M230" s="11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  <c r="IO230" s="8"/>
    </row>
    <row r="231" spans="1:249" s="7" customFormat="1" x14ac:dyDescent="0.85">
      <c r="A231" s="8"/>
      <c r="B231" s="8"/>
      <c r="C231" s="139"/>
      <c r="D231" s="8"/>
      <c r="E231" s="8"/>
      <c r="F231" s="140"/>
      <c r="G231" s="8"/>
      <c r="H231" s="8"/>
      <c r="I231" s="8"/>
      <c r="J231" s="141"/>
      <c r="K231" s="10"/>
      <c r="L231" s="10"/>
      <c r="M231" s="11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</row>
    <row r="232" spans="1:249" s="7" customFormat="1" x14ac:dyDescent="0.85">
      <c r="A232" s="8"/>
      <c r="B232" s="8"/>
      <c r="C232" s="139"/>
      <c r="D232" s="8"/>
      <c r="E232" s="8"/>
      <c r="F232" s="140"/>
      <c r="G232" s="8"/>
      <c r="H232" s="8"/>
      <c r="I232" s="8"/>
      <c r="J232" s="141"/>
      <c r="K232" s="10"/>
      <c r="L232" s="10"/>
      <c r="M232" s="11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</row>
    <row r="233" spans="1:249" s="7" customFormat="1" x14ac:dyDescent="0.85">
      <c r="A233" s="8"/>
      <c r="B233" s="8"/>
      <c r="C233" s="139"/>
      <c r="D233" s="8"/>
      <c r="E233" s="8"/>
      <c r="F233" s="140"/>
      <c r="G233" s="8"/>
      <c r="H233" s="8"/>
      <c r="I233" s="8"/>
      <c r="J233" s="141"/>
      <c r="K233" s="10"/>
      <c r="L233" s="10"/>
      <c r="M233" s="11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  <c r="IL233" s="8"/>
      <c r="IM233" s="8"/>
      <c r="IN233" s="8"/>
      <c r="IO233" s="8"/>
    </row>
    <row r="234" spans="1:249" s="7" customFormat="1" x14ac:dyDescent="0.85">
      <c r="A234" s="8"/>
      <c r="B234" s="8"/>
      <c r="C234" s="139"/>
      <c r="D234" s="8"/>
      <c r="E234" s="8"/>
      <c r="F234" s="140"/>
      <c r="G234" s="8"/>
      <c r="H234" s="8"/>
      <c r="I234" s="8"/>
      <c r="J234" s="141"/>
      <c r="K234" s="10"/>
      <c r="L234" s="10"/>
      <c r="M234" s="11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  <c r="IL234" s="8"/>
      <c r="IM234" s="8"/>
      <c r="IN234" s="8"/>
      <c r="IO234" s="8"/>
    </row>
    <row r="235" spans="1:249" s="7" customFormat="1" x14ac:dyDescent="0.85">
      <c r="A235" s="8"/>
      <c r="B235" s="8"/>
      <c r="C235" s="139"/>
      <c r="D235" s="8"/>
      <c r="E235" s="8"/>
      <c r="F235" s="140"/>
      <c r="G235" s="8"/>
      <c r="H235" s="8"/>
      <c r="I235" s="8"/>
      <c r="J235" s="141"/>
      <c r="K235" s="10"/>
      <c r="L235" s="10"/>
      <c r="M235" s="11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  <c r="IL235" s="8"/>
      <c r="IM235" s="8"/>
      <c r="IN235" s="8"/>
      <c r="IO235" s="8"/>
    </row>
    <row r="236" spans="1:249" s="7" customFormat="1" x14ac:dyDescent="0.85">
      <c r="A236" s="8"/>
      <c r="B236" s="8"/>
      <c r="C236" s="139"/>
      <c r="D236" s="8"/>
      <c r="E236" s="8"/>
      <c r="F236" s="140"/>
      <c r="G236" s="8"/>
      <c r="H236" s="8"/>
      <c r="I236" s="8"/>
      <c r="J236" s="141"/>
      <c r="K236" s="10"/>
      <c r="L236" s="10"/>
      <c r="M236" s="11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  <c r="HZ236" s="8"/>
      <c r="IA236" s="8"/>
      <c r="IB236" s="8"/>
      <c r="IC236" s="8"/>
      <c r="ID236" s="8"/>
      <c r="IE236" s="8"/>
      <c r="IF236" s="8"/>
      <c r="IG236" s="8"/>
      <c r="IH236" s="8"/>
      <c r="II236" s="8"/>
      <c r="IJ236" s="8"/>
      <c r="IK236" s="8"/>
      <c r="IL236" s="8"/>
      <c r="IM236" s="8"/>
      <c r="IN236" s="8"/>
      <c r="IO236" s="8"/>
    </row>
    <row r="237" spans="1:249" s="7" customFormat="1" x14ac:dyDescent="0.85">
      <c r="A237" s="8"/>
      <c r="B237" s="8"/>
      <c r="C237" s="139"/>
      <c r="D237" s="8"/>
      <c r="E237" s="8"/>
      <c r="F237" s="140"/>
      <c r="G237" s="8"/>
      <c r="H237" s="8"/>
      <c r="I237" s="8"/>
      <c r="J237" s="141"/>
      <c r="K237" s="10"/>
      <c r="L237" s="10"/>
      <c r="M237" s="11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B237" s="8"/>
      <c r="IC237" s="8"/>
      <c r="ID237" s="8"/>
      <c r="IE237" s="8"/>
      <c r="IF237" s="8"/>
      <c r="IG237" s="8"/>
      <c r="IH237" s="8"/>
      <c r="II237" s="8"/>
      <c r="IJ237" s="8"/>
      <c r="IK237" s="8"/>
      <c r="IL237" s="8"/>
      <c r="IM237" s="8"/>
      <c r="IN237" s="8"/>
      <c r="IO237" s="8"/>
    </row>
    <row r="238" spans="1:249" s="7" customFormat="1" x14ac:dyDescent="0.85">
      <c r="A238" s="8"/>
      <c r="B238" s="8"/>
      <c r="C238" s="139"/>
      <c r="D238" s="8"/>
      <c r="E238" s="8"/>
      <c r="F238" s="140"/>
      <c r="G238" s="8"/>
      <c r="H238" s="8"/>
      <c r="I238" s="8"/>
      <c r="J238" s="141"/>
      <c r="K238" s="10"/>
      <c r="L238" s="10"/>
      <c r="M238" s="11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  <c r="HV238" s="8"/>
      <c r="HW238" s="8"/>
      <c r="HX238" s="8"/>
      <c r="HY238" s="8"/>
      <c r="HZ238" s="8"/>
      <c r="IA238" s="8"/>
      <c r="IB238" s="8"/>
      <c r="IC238" s="8"/>
      <c r="ID238" s="8"/>
      <c r="IE238" s="8"/>
      <c r="IF238" s="8"/>
      <c r="IG238" s="8"/>
      <c r="IH238" s="8"/>
      <c r="II238" s="8"/>
      <c r="IJ238" s="8"/>
      <c r="IK238" s="8"/>
      <c r="IL238" s="8"/>
      <c r="IM238" s="8"/>
      <c r="IN238" s="8"/>
      <c r="IO238" s="8"/>
    </row>
    <row r="239" spans="1:249" s="7" customFormat="1" x14ac:dyDescent="0.85">
      <c r="A239" s="8"/>
      <c r="B239" s="8"/>
      <c r="C239" s="139"/>
      <c r="D239" s="8"/>
      <c r="E239" s="8"/>
      <c r="F239" s="140"/>
      <c r="G239" s="8"/>
      <c r="H239" s="8"/>
      <c r="I239" s="8"/>
      <c r="J239" s="141"/>
      <c r="K239" s="10"/>
      <c r="L239" s="10"/>
      <c r="M239" s="11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  <c r="HX239" s="8"/>
      <c r="HY239" s="8"/>
      <c r="HZ239" s="8"/>
      <c r="IA239" s="8"/>
      <c r="IB239" s="8"/>
      <c r="IC239" s="8"/>
      <c r="ID239" s="8"/>
      <c r="IE239" s="8"/>
      <c r="IF239" s="8"/>
      <c r="IG239" s="8"/>
      <c r="IH239" s="8"/>
      <c r="II239" s="8"/>
      <c r="IJ239" s="8"/>
      <c r="IK239" s="8"/>
      <c r="IL239" s="8"/>
      <c r="IM239" s="8"/>
      <c r="IN239" s="8"/>
      <c r="IO239" s="8"/>
    </row>
    <row r="240" spans="1:249" s="7" customFormat="1" x14ac:dyDescent="0.85">
      <c r="A240" s="8"/>
      <c r="B240" s="8"/>
      <c r="C240" s="139"/>
      <c r="D240" s="8"/>
      <c r="E240" s="8"/>
      <c r="F240" s="140"/>
      <c r="G240" s="8"/>
      <c r="H240" s="8"/>
      <c r="I240" s="8"/>
      <c r="J240" s="141"/>
      <c r="K240" s="10"/>
      <c r="L240" s="10"/>
      <c r="M240" s="11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  <c r="HX240" s="8"/>
      <c r="HY240" s="8"/>
      <c r="HZ240" s="8"/>
      <c r="IA240" s="8"/>
      <c r="IB240" s="8"/>
      <c r="IC240" s="8"/>
      <c r="ID240" s="8"/>
      <c r="IE240" s="8"/>
      <c r="IF240" s="8"/>
      <c r="IG240" s="8"/>
      <c r="IH240" s="8"/>
      <c r="II240" s="8"/>
      <c r="IJ240" s="8"/>
      <c r="IK240" s="8"/>
      <c r="IL240" s="8"/>
      <c r="IM240" s="8"/>
      <c r="IN240" s="8"/>
      <c r="IO240" s="8"/>
    </row>
    <row r="241" spans="1:249" s="7" customFormat="1" x14ac:dyDescent="0.85">
      <c r="A241" s="8"/>
      <c r="B241" s="8"/>
      <c r="C241" s="139"/>
      <c r="D241" s="8"/>
      <c r="E241" s="8"/>
      <c r="F241" s="140"/>
      <c r="G241" s="8"/>
      <c r="H241" s="8"/>
      <c r="I241" s="8"/>
      <c r="J241" s="141"/>
      <c r="K241" s="10"/>
      <c r="L241" s="10"/>
      <c r="M241" s="11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  <c r="HX241" s="8"/>
      <c r="HY241" s="8"/>
      <c r="HZ241" s="8"/>
      <c r="IA241" s="8"/>
      <c r="IB241" s="8"/>
      <c r="IC241" s="8"/>
      <c r="ID241" s="8"/>
      <c r="IE241" s="8"/>
      <c r="IF241" s="8"/>
      <c r="IG241" s="8"/>
      <c r="IH241" s="8"/>
      <c r="II241" s="8"/>
      <c r="IJ241" s="8"/>
      <c r="IK241" s="8"/>
      <c r="IL241" s="8"/>
      <c r="IM241" s="8"/>
      <c r="IN241" s="8"/>
      <c r="IO241" s="8"/>
    </row>
    <row r="242" spans="1:249" s="7" customFormat="1" x14ac:dyDescent="0.85">
      <c r="A242" s="8"/>
      <c r="B242" s="8"/>
      <c r="C242" s="139"/>
      <c r="D242" s="8"/>
      <c r="E242" s="8"/>
      <c r="F242" s="140"/>
      <c r="G242" s="8"/>
      <c r="H242" s="8"/>
      <c r="I242" s="8"/>
      <c r="J242" s="141"/>
      <c r="K242" s="10"/>
      <c r="L242" s="10"/>
      <c r="M242" s="11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  <c r="HX242" s="8"/>
      <c r="HY242" s="8"/>
      <c r="HZ242" s="8"/>
      <c r="IA242" s="8"/>
      <c r="IB242" s="8"/>
      <c r="IC242" s="8"/>
      <c r="ID242" s="8"/>
      <c r="IE242" s="8"/>
      <c r="IF242" s="8"/>
      <c r="IG242" s="8"/>
      <c r="IH242" s="8"/>
      <c r="II242" s="8"/>
      <c r="IJ242" s="8"/>
      <c r="IK242" s="8"/>
      <c r="IL242" s="8"/>
      <c r="IM242" s="8"/>
      <c r="IN242" s="8"/>
      <c r="IO242" s="8"/>
    </row>
    <row r="243" spans="1:249" s="7" customFormat="1" x14ac:dyDescent="0.85">
      <c r="A243" s="8"/>
      <c r="B243" s="8"/>
      <c r="C243" s="139"/>
      <c r="D243" s="8"/>
      <c r="E243" s="8"/>
      <c r="F243" s="140"/>
      <c r="G243" s="8"/>
      <c r="H243" s="8"/>
      <c r="I243" s="8"/>
      <c r="J243" s="141"/>
      <c r="K243" s="10"/>
      <c r="L243" s="10"/>
      <c r="M243" s="11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  <c r="HX243" s="8"/>
      <c r="HY243" s="8"/>
      <c r="HZ243" s="8"/>
      <c r="IA243" s="8"/>
      <c r="IB243" s="8"/>
      <c r="IC243" s="8"/>
      <c r="ID243" s="8"/>
      <c r="IE243" s="8"/>
      <c r="IF243" s="8"/>
      <c r="IG243" s="8"/>
      <c r="IH243" s="8"/>
      <c r="II243" s="8"/>
      <c r="IJ243" s="8"/>
      <c r="IK243" s="8"/>
      <c r="IL243" s="8"/>
      <c r="IM243" s="8"/>
      <c r="IN243" s="8"/>
      <c r="IO243" s="8"/>
    </row>
    <row r="244" spans="1:249" s="7" customFormat="1" x14ac:dyDescent="0.85">
      <c r="A244" s="8"/>
      <c r="B244" s="8"/>
      <c r="C244" s="139"/>
      <c r="D244" s="8"/>
      <c r="E244" s="8"/>
      <c r="F244" s="140"/>
      <c r="G244" s="8"/>
      <c r="H244" s="8"/>
      <c r="I244" s="8"/>
      <c r="J244" s="141"/>
      <c r="K244" s="10"/>
      <c r="L244" s="10"/>
      <c r="M244" s="11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8"/>
    </row>
    <row r="245" spans="1:249" s="7" customFormat="1" x14ac:dyDescent="0.85">
      <c r="A245" s="8"/>
      <c r="B245" s="8"/>
      <c r="C245" s="139"/>
      <c r="D245" s="8"/>
      <c r="E245" s="8"/>
      <c r="F245" s="140"/>
      <c r="G245" s="8"/>
      <c r="H245" s="8"/>
      <c r="I245" s="8"/>
      <c r="J245" s="141"/>
      <c r="K245" s="10"/>
      <c r="L245" s="10"/>
      <c r="M245" s="11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  <c r="HV245" s="8"/>
      <c r="HW245" s="8"/>
      <c r="HX245" s="8"/>
      <c r="HY245" s="8"/>
      <c r="HZ245" s="8"/>
      <c r="IA245" s="8"/>
      <c r="IB245" s="8"/>
      <c r="IC245" s="8"/>
      <c r="ID245" s="8"/>
      <c r="IE245" s="8"/>
      <c r="IF245" s="8"/>
      <c r="IG245" s="8"/>
      <c r="IH245" s="8"/>
      <c r="II245" s="8"/>
      <c r="IJ245" s="8"/>
      <c r="IK245" s="8"/>
      <c r="IL245" s="8"/>
      <c r="IM245" s="8"/>
      <c r="IN245" s="8"/>
      <c r="IO245" s="8"/>
    </row>
    <row r="246" spans="1:249" s="7" customFormat="1" x14ac:dyDescent="0.85">
      <c r="A246" s="8"/>
      <c r="B246" s="8"/>
      <c r="C246" s="139"/>
      <c r="D246" s="8"/>
      <c r="E246" s="8"/>
      <c r="F246" s="140"/>
      <c r="G246" s="8"/>
      <c r="H246" s="8"/>
      <c r="I246" s="8"/>
      <c r="J246" s="141"/>
      <c r="K246" s="10"/>
      <c r="L246" s="10"/>
      <c r="M246" s="11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  <c r="HD246" s="8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  <c r="HV246" s="8"/>
      <c r="HW246" s="8"/>
      <c r="HX246" s="8"/>
      <c r="HY246" s="8"/>
      <c r="HZ246" s="8"/>
      <c r="IA246" s="8"/>
      <c r="IB246" s="8"/>
      <c r="IC246" s="8"/>
      <c r="ID246" s="8"/>
      <c r="IE246" s="8"/>
      <c r="IF246" s="8"/>
      <c r="IG246" s="8"/>
      <c r="IH246" s="8"/>
      <c r="II246" s="8"/>
      <c r="IJ246" s="8"/>
      <c r="IK246" s="8"/>
      <c r="IL246" s="8"/>
      <c r="IM246" s="8"/>
      <c r="IN246" s="8"/>
      <c r="IO246" s="8"/>
    </row>
    <row r="247" spans="1:249" s="7" customFormat="1" x14ac:dyDescent="0.85">
      <c r="A247" s="8"/>
      <c r="B247" s="8"/>
      <c r="C247" s="139"/>
      <c r="D247" s="8"/>
      <c r="E247" s="8"/>
      <c r="F247" s="140"/>
      <c r="G247" s="8"/>
      <c r="H247" s="8"/>
      <c r="I247" s="8"/>
      <c r="J247" s="141"/>
      <c r="K247" s="10"/>
      <c r="L247" s="10"/>
      <c r="M247" s="11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  <c r="HD247" s="8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  <c r="HV247" s="8"/>
      <c r="HW247" s="8"/>
      <c r="HX247" s="8"/>
      <c r="HY247" s="8"/>
      <c r="HZ247" s="8"/>
      <c r="IA247" s="8"/>
      <c r="IB247" s="8"/>
      <c r="IC247" s="8"/>
      <c r="ID247" s="8"/>
      <c r="IE247" s="8"/>
      <c r="IF247" s="8"/>
      <c r="IG247" s="8"/>
      <c r="IH247" s="8"/>
      <c r="II247" s="8"/>
      <c r="IJ247" s="8"/>
      <c r="IK247" s="8"/>
      <c r="IL247" s="8"/>
      <c r="IM247" s="8"/>
      <c r="IN247" s="8"/>
      <c r="IO247" s="8"/>
    </row>
    <row r="248" spans="1:249" s="7" customFormat="1" x14ac:dyDescent="0.85">
      <c r="A248" s="8"/>
      <c r="B248" s="8"/>
      <c r="C248" s="139"/>
      <c r="D248" s="8"/>
      <c r="E248" s="8"/>
      <c r="F248" s="140"/>
      <c r="G248" s="8"/>
      <c r="H248" s="8"/>
      <c r="I248" s="8"/>
      <c r="J248" s="141"/>
      <c r="K248" s="10"/>
      <c r="L248" s="10"/>
      <c r="M248" s="11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  <c r="HD248" s="8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  <c r="HV248" s="8"/>
      <c r="HW248" s="8"/>
      <c r="HX248" s="8"/>
      <c r="HY248" s="8"/>
      <c r="HZ248" s="8"/>
      <c r="IA248" s="8"/>
      <c r="IB248" s="8"/>
      <c r="IC248" s="8"/>
      <c r="ID248" s="8"/>
      <c r="IE248" s="8"/>
      <c r="IF248" s="8"/>
      <c r="IG248" s="8"/>
      <c r="IH248" s="8"/>
      <c r="II248" s="8"/>
      <c r="IJ248" s="8"/>
      <c r="IK248" s="8"/>
      <c r="IL248" s="8"/>
      <c r="IM248" s="8"/>
      <c r="IN248" s="8"/>
      <c r="IO248" s="8"/>
    </row>
    <row r="249" spans="1:249" s="7" customFormat="1" x14ac:dyDescent="0.85">
      <c r="A249" s="8"/>
      <c r="B249" s="8"/>
      <c r="C249" s="139"/>
      <c r="D249" s="8"/>
      <c r="E249" s="8"/>
      <c r="F249" s="140"/>
      <c r="G249" s="8"/>
      <c r="H249" s="8"/>
      <c r="I249" s="8"/>
      <c r="J249" s="141"/>
      <c r="K249" s="10"/>
      <c r="L249" s="10"/>
      <c r="M249" s="11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  <c r="HV249" s="8"/>
      <c r="HW249" s="8"/>
      <c r="HX249" s="8"/>
      <c r="HY249" s="8"/>
      <c r="HZ249" s="8"/>
      <c r="IA249" s="8"/>
      <c r="IB249" s="8"/>
      <c r="IC249" s="8"/>
      <c r="ID249" s="8"/>
      <c r="IE249" s="8"/>
      <c r="IF249" s="8"/>
      <c r="IG249" s="8"/>
      <c r="IH249" s="8"/>
      <c r="II249" s="8"/>
      <c r="IJ249" s="8"/>
      <c r="IK249" s="8"/>
      <c r="IL249" s="8"/>
      <c r="IM249" s="8"/>
      <c r="IN249" s="8"/>
      <c r="IO249" s="8"/>
    </row>
    <row r="250" spans="1:249" s="7" customFormat="1" x14ac:dyDescent="0.85">
      <c r="A250" s="8"/>
      <c r="B250" s="8"/>
      <c r="C250" s="139"/>
      <c r="D250" s="8"/>
      <c r="E250" s="8"/>
      <c r="F250" s="140"/>
      <c r="G250" s="8"/>
      <c r="H250" s="8"/>
      <c r="I250" s="8"/>
      <c r="J250" s="141"/>
      <c r="K250" s="10"/>
      <c r="L250" s="10"/>
      <c r="M250" s="11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  <c r="GX250" s="8"/>
      <c r="GY250" s="8"/>
      <c r="GZ250" s="8"/>
      <c r="HA250" s="8"/>
      <c r="HB250" s="8"/>
      <c r="HC250" s="8"/>
      <c r="HD250" s="8"/>
      <c r="HE250" s="8"/>
      <c r="HF250" s="8"/>
      <c r="HG250" s="8"/>
      <c r="HH250" s="8"/>
      <c r="HI250" s="8"/>
      <c r="HJ250" s="8"/>
      <c r="HK250" s="8"/>
      <c r="HL250" s="8"/>
      <c r="HM250" s="8"/>
      <c r="HN250" s="8"/>
      <c r="HO250" s="8"/>
      <c r="HP250" s="8"/>
      <c r="HQ250" s="8"/>
      <c r="HR250" s="8"/>
      <c r="HS250" s="8"/>
      <c r="HT250" s="8"/>
      <c r="HU250" s="8"/>
      <c r="HV250" s="8"/>
      <c r="HW250" s="8"/>
      <c r="HX250" s="8"/>
      <c r="HY250" s="8"/>
      <c r="HZ250" s="8"/>
      <c r="IA250" s="8"/>
      <c r="IB250" s="8"/>
      <c r="IC250" s="8"/>
      <c r="ID250" s="8"/>
      <c r="IE250" s="8"/>
      <c r="IF250" s="8"/>
      <c r="IG250" s="8"/>
      <c r="IH250" s="8"/>
      <c r="II250" s="8"/>
      <c r="IJ250" s="8"/>
      <c r="IK250" s="8"/>
      <c r="IL250" s="8"/>
      <c r="IM250" s="8"/>
      <c r="IN250" s="8"/>
      <c r="IO250" s="8"/>
    </row>
    <row r="251" spans="1:249" s="7" customFormat="1" x14ac:dyDescent="0.85">
      <c r="A251" s="8"/>
      <c r="B251" s="8"/>
      <c r="C251" s="139"/>
      <c r="D251" s="8"/>
      <c r="E251" s="8"/>
      <c r="F251" s="140"/>
      <c r="G251" s="8"/>
      <c r="H251" s="8"/>
      <c r="I251" s="8"/>
      <c r="J251" s="141"/>
      <c r="K251" s="10"/>
      <c r="L251" s="10"/>
      <c r="M251" s="11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  <c r="GX251" s="8"/>
      <c r="GY251" s="8"/>
      <c r="GZ251" s="8"/>
      <c r="HA251" s="8"/>
      <c r="HB251" s="8"/>
      <c r="HC251" s="8"/>
      <c r="HD251" s="8"/>
      <c r="HE251" s="8"/>
      <c r="HF251" s="8"/>
      <c r="HG251" s="8"/>
      <c r="HH251" s="8"/>
      <c r="HI251" s="8"/>
      <c r="HJ251" s="8"/>
      <c r="HK251" s="8"/>
      <c r="HL251" s="8"/>
      <c r="HM251" s="8"/>
      <c r="HN251" s="8"/>
      <c r="HO251" s="8"/>
      <c r="HP251" s="8"/>
      <c r="HQ251" s="8"/>
      <c r="HR251" s="8"/>
      <c r="HS251" s="8"/>
      <c r="HT251" s="8"/>
      <c r="HU251" s="8"/>
      <c r="HV251" s="8"/>
      <c r="HW251" s="8"/>
      <c r="HX251" s="8"/>
      <c r="HY251" s="8"/>
      <c r="HZ251" s="8"/>
      <c r="IA251" s="8"/>
      <c r="IB251" s="8"/>
      <c r="IC251" s="8"/>
      <c r="ID251" s="8"/>
      <c r="IE251" s="8"/>
      <c r="IF251" s="8"/>
      <c r="IG251" s="8"/>
      <c r="IH251" s="8"/>
      <c r="II251" s="8"/>
      <c r="IJ251" s="8"/>
      <c r="IK251" s="8"/>
      <c r="IL251" s="8"/>
      <c r="IM251" s="8"/>
      <c r="IN251" s="8"/>
      <c r="IO251" s="8"/>
    </row>
    <row r="252" spans="1:249" s="7" customFormat="1" x14ac:dyDescent="0.85">
      <c r="A252" s="8"/>
      <c r="B252" s="8"/>
      <c r="C252" s="139"/>
      <c r="D252" s="8"/>
      <c r="E252" s="8"/>
      <c r="F252" s="140"/>
      <c r="G252" s="8"/>
      <c r="H252" s="8"/>
      <c r="I252" s="8"/>
      <c r="J252" s="141"/>
      <c r="K252" s="10"/>
      <c r="L252" s="10"/>
      <c r="M252" s="11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FS252" s="8"/>
      <c r="FT252" s="8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  <c r="GX252" s="8"/>
      <c r="GY252" s="8"/>
      <c r="GZ252" s="8"/>
      <c r="HA252" s="8"/>
      <c r="HB252" s="8"/>
      <c r="HC252" s="8"/>
      <c r="HD252" s="8"/>
      <c r="HE252" s="8"/>
      <c r="HF252" s="8"/>
      <c r="HG252" s="8"/>
      <c r="HH252" s="8"/>
      <c r="HI252" s="8"/>
      <c r="HJ252" s="8"/>
      <c r="HK252" s="8"/>
      <c r="HL252" s="8"/>
      <c r="HM252" s="8"/>
      <c r="HN252" s="8"/>
      <c r="HO252" s="8"/>
      <c r="HP252" s="8"/>
      <c r="HQ252" s="8"/>
      <c r="HR252" s="8"/>
      <c r="HS252" s="8"/>
      <c r="HT252" s="8"/>
      <c r="HU252" s="8"/>
      <c r="HV252" s="8"/>
      <c r="HW252" s="8"/>
      <c r="HX252" s="8"/>
      <c r="HY252" s="8"/>
      <c r="HZ252" s="8"/>
      <c r="IA252" s="8"/>
      <c r="IB252" s="8"/>
      <c r="IC252" s="8"/>
      <c r="ID252" s="8"/>
      <c r="IE252" s="8"/>
      <c r="IF252" s="8"/>
      <c r="IG252" s="8"/>
      <c r="IH252" s="8"/>
      <c r="II252" s="8"/>
      <c r="IJ252" s="8"/>
      <c r="IK252" s="8"/>
      <c r="IL252" s="8"/>
      <c r="IM252" s="8"/>
      <c r="IN252" s="8"/>
      <c r="IO252" s="8"/>
    </row>
    <row r="253" spans="1:249" s="7" customFormat="1" x14ac:dyDescent="0.85">
      <c r="A253" s="8"/>
      <c r="B253" s="8"/>
      <c r="C253" s="139"/>
      <c r="D253" s="8"/>
      <c r="E253" s="8"/>
      <c r="F253" s="140"/>
      <c r="G253" s="8"/>
      <c r="H253" s="8"/>
      <c r="I253" s="8"/>
      <c r="J253" s="141"/>
      <c r="K253" s="10"/>
      <c r="L253" s="10"/>
      <c r="M253" s="11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  <c r="GX253" s="8"/>
      <c r="GY253" s="8"/>
      <c r="GZ253" s="8"/>
      <c r="HA253" s="8"/>
      <c r="HB253" s="8"/>
      <c r="HC253" s="8"/>
      <c r="HD253" s="8"/>
      <c r="HE253" s="8"/>
      <c r="HF253" s="8"/>
      <c r="HG253" s="8"/>
      <c r="HH253" s="8"/>
      <c r="HI253" s="8"/>
      <c r="HJ253" s="8"/>
      <c r="HK253" s="8"/>
      <c r="HL253" s="8"/>
      <c r="HM253" s="8"/>
      <c r="HN253" s="8"/>
      <c r="HO253" s="8"/>
      <c r="HP253" s="8"/>
      <c r="HQ253" s="8"/>
      <c r="HR253" s="8"/>
      <c r="HS253" s="8"/>
      <c r="HT253" s="8"/>
      <c r="HU253" s="8"/>
      <c r="HV253" s="8"/>
      <c r="HW253" s="8"/>
      <c r="HX253" s="8"/>
      <c r="HY253" s="8"/>
      <c r="HZ253" s="8"/>
      <c r="IA253" s="8"/>
      <c r="IB253" s="8"/>
      <c r="IC253" s="8"/>
      <c r="ID253" s="8"/>
      <c r="IE253" s="8"/>
      <c r="IF253" s="8"/>
      <c r="IG253" s="8"/>
      <c r="IH253" s="8"/>
      <c r="II253" s="8"/>
      <c r="IJ253" s="8"/>
      <c r="IK253" s="8"/>
      <c r="IL253" s="8"/>
      <c r="IM253" s="8"/>
      <c r="IN253" s="8"/>
      <c r="IO253" s="8"/>
    </row>
    <row r="254" spans="1:249" s="7" customFormat="1" x14ac:dyDescent="0.85">
      <c r="A254" s="8"/>
      <c r="B254" s="8"/>
      <c r="C254" s="139"/>
      <c r="D254" s="8"/>
      <c r="E254" s="8"/>
      <c r="F254" s="140"/>
      <c r="G254" s="8"/>
      <c r="H254" s="8"/>
      <c r="I254" s="8"/>
      <c r="J254" s="141"/>
      <c r="K254" s="10"/>
      <c r="L254" s="10"/>
      <c r="M254" s="11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  <c r="GX254" s="8"/>
      <c r="GY254" s="8"/>
      <c r="GZ254" s="8"/>
      <c r="HA254" s="8"/>
      <c r="HB254" s="8"/>
      <c r="HC254" s="8"/>
      <c r="HD254" s="8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  <c r="HV254" s="8"/>
      <c r="HW254" s="8"/>
      <c r="HX254" s="8"/>
      <c r="HY254" s="8"/>
      <c r="HZ254" s="8"/>
      <c r="IA254" s="8"/>
      <c r="IB254" s="8"/>
      <c r="IC254" s="8"/>
      <c r="ID254" s="8"/>
      <c r="IE254" s="8"/>
      <c r="IF254" s="8"/>
      <c r="IG254" s="8"/>
      <c r="IH254" s="8"/>
      <c r="II254" s="8"/>
      <c r="IJ254" s="8"/>
      <c r="IK254" s="8"/>
      <c r="IL254" s="8"/>
      <c r="IM254" s="8"/>
      <c r="IN254" s="8"/>
      <c r="IO254" s="8"/>
    </row>
    <row r="255" spans="1:249" s="7" customFormat="1" x14ac:dyDescent="0.85">
      <c r="A255" s="8"/>
      <c r="B255" s="8"/>
      <c r="C255" s="139"/>
      <c r="D255" s="8"/>
      <c r="E255" s="8"/>
      <c r="F255" s="140"/>
      <c r="G255" s="8"/>
      <c r="H255" s="8"/>
      <c r="I255" s="8"/>
      <c r="J255" s="141"/>
      <c r="K255" s="10"/>
      <c r="L255" s="10"/>
      <c r="M255" s="11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  <c r="HV255" s="8"/>
      <c r="HW255" s="8"/>
      <c r="HX255" s="8"/>
      <c r="HY255" s="8"/>
      <c r="HZ255" s="8"/>
      <c r="IA255" s="8"/>
      <c r="IB255" s="8"/>
      <c r="IC255" s="8"/>
      <c r="ID255" s="8"/>
      <c r="IE255" s="8"/>
      <c r="IF255" s="8"/>
      <c r="IG255" s="8"/>
      <c r="IH255" s="8"/>
      <c r="II255" s="8"/>
      <c r="IJ255" s="8"/>
      <c r="IK255" s="8"/>
      <c r="IL255" s="8"/>
      <c r="IM255" s="8"/>
      <c r="IN255" s="8"/>
      <c r="IO255" s="8"/>
    </row>
    <row r="256" spans="1:249" s="7" customFormat="1" x14ac:dyDescent="0.85">
      <c r="A256" s="8"/>
      <c r="B256" s="8"/>
      <c r="C256" s="139"/>
      <c r="D256" s="8"/>
      <c r="E256" s="8"/>
      <c r="F256" s="140"/>
      <c r="G256" s="8"/>
      <c r="H256" s="8"/>
      <c r="I256" s="8"/>
      <c r="J256" s="141"/>
      <c r="K256" s="10"/>
      <c r="L256" s="10"/>
      <c r="M256" s="11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FS256" s="8"/>
      <c r="FT256" s="8"/>
      <c r="FU256" s="8"/>
      <c r="FV256" s="8"/>
      <c r="FW256" s="8"/>
      <c r="FX256" s="8"/>
      <c r="FY256" s="8"/>
      <c r="FZ256" s="8"/>
      <c r="GA256" s="8"/>
      <c r="GB256" s="8"/>
      <c r="GC256" s="8"/>
      <c r="GD256" s="8"/>
      <c r="GE256" s="8"/>
      <c r="GF256" s="8"/>
      <c r="GG256" s="8"/>
      <c r="GH256" s="8"/>
      <c r="GI256" s="8"/>
      <c r="GJ256" s="8"/>
      <c r="GK256" s="8"/>
      <c r="GL256" s="8"/>
      <c r="GM256" s="8"/>
      <c r="GN256" s="8"/>
      <c r="GO256" s="8"/>
      <c r="GP256" s="8"/>
      <c r="GQ256" s="8"/>
      <c r="GR256" s="8"/>
      <c r="GS256" s="8"/>
      <c r="GT256" s="8"/>
      <c r="GU256" s="8"/>
      <c r="GV256" s="8"/>
      <c r="GW256" s="8"/>
      <c r="GX256" s="8"/>
      <c r="GY256" s="8"/>
      <c r="GZ256" s="8"/>
      <c r="HA256" s="8"/>
      <c r="HB256" s="8"/>
      <c r="HC256" s="8"/>
      <c r="HD256" s="8"/>
      <c r="HE256" s="8"/>
      <c r="HF256" s="8"/>
      <c r="HG256" s="8"/>
      <c r="HH256" s="8"/>
      <c r="HI256" s="8"/>
      <c r="HJ256" s="8"/>
      <c r="HK256" s="8"/>
      <c r="HL256" s="8"/>
      <c r="HM256" s="8"/>
      <c r="HN256" s="8"/>
      <c r="HO256" s="8"/>
      <c r="HP256" s="8"/>
      <c r="HQ256" s="8"/>
      <c r="HR256" s="8"/>
      <c r="HS256" s="8"/>
      <c r="HT256" s="8"/>
      <c r="HU256" s="8"/>
      <c r="HV256" s="8"/>
      <c r="HW256" s="8"/>
      <c r="HX256" s="8"/>
      <c r="HY256" s="8"/>
      <c r="HZ256" s="8"/>
      <c r="IA256" s="8"/>
      <c r="IB256" s="8"/>
      <c r="IC256" s="8"/>
      <c r="ID256" s="8"/>
      <c r="IE256" s="8"/>
      <c r="IF256" s="8"/>
      <c r="IG256" s="8"/>
      <c r="IH256" s="8"/>
      <c r="II256" s="8"/>
      <c r="IJ256" s="8"/>
      <c r="IK256" s="8"/>
      <c r="IL256" s="8"/>
      <c r="IM256" s="8"/>
      <c r="IN256" s="8"/>
      <c r="IO256" s="8"/>
    </row>
    <row r="257" spans="1:249" s="7" customFormat="1" x14ac:dyDescent="0.85">
      <c r="A257" s="8"/>
      <c r="B257" s="8"/>
      <c r="C257" s="139"/>
      <c r="D257" s="8"/>
      <c r="E257" s="8"/>
      <c r="F257" s="140"/>
      <c r="G257" s="8"/>
      <c r="H257" s="8"/>
      <c r="I257" s="8"/>
      <c r="J257" s="141"/>
      <c r="K257" s="10"/>
      <c r="L257" s="10"/>
      <c r="M257" s="11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FS257" s="8"/>
      <c r="FT257" s="8"/>
      <c r="FU257" s="8"/>
      <c r="FV257" s="8"/>
      <c r="FW257" s="8"/>
      <c r="FX257" s="8"/>
      <c r="FY257" s="8"/>
      <c r="FZ257" s="8"/>
      <c r="GA257" s="8"/>
      <c r="GB257" s="8"/>
      <c r="GC257" s="8"/>
      <c r="GD257" s="8"/>
      <c r="GE257" s="8"/>
      <c r="GF257" s="8"/>
      <c r="GG257" s="8"/>
      <c r="GH257" s="8"/>
      <c r="GI257" s="8"/>
      <c r="GJ257" s="8"/>
      <c r="GK257" s="8"/>
      <c r="GL257" s="8"/>
      <c r="GM257" s="8"/>
      <c r="GN257" s="8"/>
      <c r="GO257" s="8"/>
      <c r="GP257" s="8"/>
      <c r="GQ257" s="8"/>
      <c r="GR257" s="8"/>
      <c r="GS257" s="8"/>
      <c r="GT257" s="8"/>
      <c r="GU257" s="8"/>
      <c r="GV257" s="8"/>
      <c r="GW257" s="8"/>
      <c r="GX257" s="8"/>
      <c r="GY257" s="8"/>
      <c r="GZ257" s="8"/>
      <c r="HA257" s="8"/>
      <c r="HB257" s="8"/>
      <c r="HC257" s="8"/>
      <c r="HD257" s="8"/>
      <c r="HE257" s="8"/>
      <c r="HF257" s="8"/>
      <c r="HG257" s="8"/>
      <c r="HH257" s="8"/>
      <c r="HI257" s="8"/>
      <c r="HJ257" s="8"/>
      <c r="HK257" s="8"/>
      <c r="HL257" s="8"/>
      <c r="HM257" s="8"/>
      <c r="HN257" s="8"/>
      <c r="HO257" s="8"/>
      <c r="HP257" s="8"/>
      <c r="HQ257" s="8"/>
      <c r="HR257" s="8"/>
      <c r="HS257" s="8"/>
      <c r="HT257" s="8"/>
      <c r="HU257" s="8"/>
      <c r="HV257" s="8"/>
      <c r="HW257" s="8"/>
      <c r="HX257" s="8"/>
      <c r="HY257" s="8"/>
      <c r="HZ257" s="8"/>
      <c r="IA257" s="8"/>
      <c r="IB257" s="8"/>
      <c r="IC257" s="8"/>
      <c r="ID257" s="8"/>
      <c r="IE257" s="8"/>
      <c r="IF257" s="8"/>
      <c r="IG257" s="8"/>
      <c r="IH257" s="8"/>
      <c r="II257" s="8"/>
      <c r="IJ257" s="8"/>
      <c r="IK257" s="8"/>
      <c r="IL257" s="8"/>
      <c r="IM257" s="8"/>
      <c r="IN257" s="8"/>
      <c r="IO257" s="8"/>
    </row>
    <row r="258" spans="1:249" s="7" customFormat="1" x14ac:dyDescent="0.85">
      <c r="A258" s="8"/>
      <c r="B258" s="8"/>
      <c r="C258" s="139"/>
      <c r="D258" s="8"/>
      <c r="E258" s="8"/>
      <c r="F258" s="140"/>
      <c r="G258" s="8"/>
      <c r="H258" s="8"/>
      <c r="I258" s="8"/>
      <c r="J258" s="141"/>
      <c r="K258" s="10"/>
      <c r="L258" s="10"/>
      <c r="M258" s="11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FS258" s="8"/>
      <c r="FT258" s="8"/>
      <c r="FU258" s="8"/>
      <c r="FV258" s="8"/>
      <c r="FW258" s="8"/>
      <c r="FX258" s="8"/>
      <c r="FY258" s="8"/>
      <c r="FZ258" s="8"/>
      <c r="GA258" s="8"/>
      <c r="GB258" s="8"/>
      <c r="GC258" s="8"/>
      <c r="GD258" s="8"/>
      <c r="GE258" s="8"/>
      <c r="GF258" s="8"/>
      <c r="GG258" s="8"/>
      <c r="GH258" s="8"/>
      <c r="GI258" s="8"/>
      <c r="GJ258" s="8"/>
      <c r="GK258" s="8"/>
      <c r="GL258" s="8"/>
      <c r="GM258" s="8"/>
      <c r="GN258" s="8"/>
      <c r="GO258" s="8"/>
      <c r="GP258" s="8"/>
      <c r="GQ258" s="8"/>
      <c r="GR258" s="8"/>
      <c r="GS258" s="8"/>
      <c r="GT258" s="8"/>
      <c r="GU258" s="8"/>
      <c r="GV258" s="8"/>
      <c r="GW258" s="8"/>
      <c r="GX258" s="8"/>
      <c r="GY258" s="8"/>
      <c r="GZ258" s="8"/>
      <c r="HA258" s="8"/>
      <c r="HB258" s="8"/>
      <c r="HC258" s="8"/>
      <c r="HD258" s="8"/>
      <c r="HE258" s="8"/>
      <c r="HF258" s="8"/>
      <c r="HG258" s="8"/>
      <c r="HH258" s="8"/>
      <c r="HI258" s="8"/>
      <c r="HJ258" s="8"/>
      <c r="HK258" s="8"/>
      <c r="HL258" s="8"/>
      <c r="HM258" s="8"/>
      <c r="HN258" s="8"/>
      <c r="HO258" s="8"/>
      <c r="HP258" s="8"/>
      <c r="HQ258" s="8"/>
      <c r="HR258" s="8"/>
      <c r="HS258" s="8"/>
      <c r="HT258" s="8"/>
      <c r="HU258" s="8"/>
      <c r="HV258" s="8"/>
      <c r="HW258" s="8"/>
      <c r="HX258" s="8"/>
      <c r="HY258" s="8"/>
      <c r="HZ258" s="8"/>
      <c r="IA258" s="8"/>
      <c r="IB258" s="8"/>
      <c r="IC258" s="8"/>
      <c r="ID258" s="8"/>
      <c r="IE258" s="8"/>
      <c r="IF258" s="8"/>
      <c r="IG258" s="8"/>
      <c r="IH258" s="8"/>
      <c r="II258" s="8"/>
      <c r="IJ258" s="8"/>
      <c r="IK258" s="8"/>
      <c r="IL258" s="8"/>
      <c r="IM258" s="8"/>
      <c r="IN258" s="8"/>
      <c r="IO258" s="8"/>
    </row>
    <row r="259" spans="1:249" s="7" customFormat="1" x14ac:dyDescent="0.85">
      <c r="A259" s="8"/>
      <c r="B259" s="8"/>
      <c r="C259" s="139"/>
      <c r="D259" s="8"/>
      <c r="E259" s="8"/>
      <c r="F259" s="140"/>
      <c r="G259" s="8"/>
      <c r="H259" s="8"/>
      <c r="I259" s="8"/>
      <c r="J259" s="141"/>
      <c r="K259" s="10"/>
      <c r="L259" s="10"/>
      <c r="M259" s="11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FS259" s="8"/>
      <c r="FT259" s="8"/>
      <c r="FU259" s="8"/>
      <c r="FV259" s="8"/>
      <c r="FW259" s="8"/>
      <c r="FX259" s="8"/>
      <c r="FY259" s="8"/>
      <c r="FZ259" s="8"/>
      <c r="GA259" s="8"/>
      <c r="GB259" s="8"/>
      <c r="GC259" s="8"/>
      <c r="GD259" s="8"/>
      <c r="GE259" s="8"/>
      <c r="GF259" s="8"/>
      <c r="GG259" s="8"/>
      <c r="GH259" s="8"/>
      <c r="GI259" s="8"/>
      <c r="GJ259" s="8"/>
      <c r="GK259" s="8"/>
      <c r="GL259" s="8"/>
      <c r="GM259" s="8"/>
      <c r="GN259" s="8"/>
      <c r="GO259" s="8"/>
      <c r="GP259" s="8"/>
      <c r="GQ259" s="8"/>
      <c r="GR259" s="8"/>
      <c r="GS259" s="8"/>
      <c r="GT259" s="8"/>
      <c r="GU259" s="8"/>
      <c r="GV259" s="8"/>
      <c r="GW259" s="8"/>
      <c r="GX259" s="8"/>
      <c r="GY259" s="8"/>
      <c r="GZ259" s="8"/>
      <c r="HA259" s="8"/>
      <c r="HB259" s="8"/>
      <c r="HC259" s="8"/>
      <c r="HD259" s="8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  <c r="HV259" s="8"/>
      <c r="HW259" s="8"/>
      <c r="HX259" s="8"/>
      <c r="HY259" s="8"/>
      <c r="HZ259" s="8"/>
      <c r="IA259" s="8"/>
      <c r="IB259" s="8"/>
      <c r="IC259" s="8"/>
      <c r="ID259" s="8"/>
      <c r="IE259" s="8"/>
      <c r="IF259" s="8"/>
      <c r="IG259" s="8"/>
      <c r="IH259" s="8"/>
      <c r="II259" s="8"/>
      <c r="IJ259" s="8"/>
      <c r="IK259" s="8"/>
      <c r="IL259" s="8"/>
      <c r="IM259" s="8"/>
      <c r="IN259" s="8"/>
      <c r="IO259" s="8"/>
    </row>
    <row r="260" spans="1:249" s="7" customFormat="1" x14ac:dyDescent="0.85">
      <c r="A260" s="8"/>
      <c r="B260" s="8"/>
      <c r="C260" s="139"/>
      <c r="D260" s="8"/>
      <c r="E260" s="8"/>
      <c r="F260" s="140"/>
      <c r="G260" s="8"/>
      <c r="H260" s="8"/>
      <c r="I260" s="8"/>
      <c r="J260" s="141"/>
      <c r="K260" s="10"/>
      <c r="L260" s="10"/>
      <c r="M260" s="11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FS260" s="8"/>
      <c r="FT260" s="8"/>
      <c r="FU260" s="8"/>
      <c r="FV260" s="8"/>
      <c r="FW260" s="8"/>
      <c r="FX260" s="8"/>
      <c r="FY260" s="8"/>
      <c r="FZ260" s="8"/>
      <c r="GA260" s="8"/>
      <c r="GB260" s="8"/>
      <c r="GC260" s="8"/>
      <c r="GD260" s="8"/>
      <c r="GE260" s="8"/>
      <c r="GF260" s="8"/>
      <c r="GG260" s="8"/>
      <c r="GH260" s="8"/>
      <c r="GI260" s="8"/>
      <c r="GJ260" s="8"/>
      <c r="GK260" s="8"/>
      <c r="GL260" s="8"/>
      <c r="GM260" s="8"/>
      <c r="GN260" s="8"/>
      <c r="GO260" s="8"/>
      <c r="GP260" s="8"/>
      <c r="GQ260" s="8"/>
      <c r="GR260" s="8"/>
      <c r="GS260" s="8"/>
      <c r="GT260" s="8"/>
      <c r="GU260" s="8"/>
      <c r="GV260" s="8"/>
      <c r="GW260" s="8"/>
      <c r="GX260" s="8"/>
      <c r="GY260" s="8"/>
      <c r="GZ260" s="8"/>
      <c r="HA260" s="8"/>
      <c r="HB260" s="8"/>
      <c r="HC260" s="8"/>
      <c r="HD260" s="8"/>
      <c r="HE260" s="8"/>
      <c r="HF260" s="8"/>
      <c r="HG260" s="8"/>
      <c r="HH260" s="8"/>
      <c r="HI260" s="8"/>
      <c r="HJ260" s="8"/>
      <c r="HK260" s="8"/>
      <c r="HL260" s="8"/>
      <c r="HM260" s="8"/>
      <c r="HN260" s="8"/>
      <c r="HO260" s="8"/>
      <c r="HP260" s="8"/>
      <c r="HQ260" s="8"/>
      <c r="HR260" s="8"/>
      <c r="HS260" s="8"/>
      <c r="HT260" s="8"/>
      <c r="HU260" s="8"/>
      <c r="HV260" s="8"/>
      <c r="HW260" s="8"/>
      <c r="HX260" s="8"/>
      <c r="HY260" s="8"/>
      <c r="HZ260" s="8"/>
      <c r="IA260" s="8"/>
      <c r="IB260" s="8"/>
      <c r="IC260" s="8"/>
      <c r="ID260" s="8"/>
      <c r="IE260" s="8"/>
      <c r="IF260" s="8"/>
      <c r="IG260" s="8"/>
      <c r="IH260" s="8"/>
      <c r="II260" s="8"/>
      <c r="IJ260" s="8"/>
      <c r="IK260" s="8"/>
      <c r="IL260" s="8"/>
      <c r="IM260" s="8"/>
      <c r="IN260" s="8"/>
      <c r="IO260" s="8"/>
    </row>
    <row r="261" spans="1:249" s="7" customFormat="1" x14ac:dyDescent="0.85">
      <c r="A261" s="8"/>
      <c r="B261" s="8"/>
      <c r="C261" s="139"/>
      <c r="D261" s="8"/>
      <c r="E261" s="8"/>
      <c r="F261" s="140"/>
      <c r="G261" s="8"/>
      <c r="H261" s="8"/>
      <c r="I261" s="8"/>
      <c r="J261" s="141"/>
      <c r="K261" s="10"/>
      <c r="L261" s="10"/>
      <c r="M261" s="11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FS261" s="8"/>
      <c r="FT261" s="8"/>
      <c r="FU261" s="8"/>
      <c r="FV261" s="8"/>
      <c r="FW261" s="8"/>
      <c r="FX261" s="8"/>
      <c r="FY261" s="8"/>
      <c r="FZ261" s="8"/>
      <c r="GA261" s="8"/>
      <c r="GB261" s="8"/>
      <c r="GC261" s="8"/>
      <c r="GD261" s="8"/>
      <c r="GE261" s="8"/>
      <c r="GF261" s="8"/>
      <c r="GG261" s="8"/>
      <c r="GH261" s="8"/>
      <c r="GI261" s="8"/>
      <c r="GJ261" s="8"/>
      <c r="GK261" s="8"/>
      <c r="GL261" s="8"/>
      <c r="GM261" s="8"/>
      <c r="GN261" s="8"/>
      <c r="GO261" s="8"/>
      <c r="GP261" s="8"/>
      <c r="GQ261" s="8"/>
      <c r="GR261" s="8"/>
      <c r="GS261" s="8"/>
      <c r="GT261" s="8"/>
      <c r="GU261" s="8"/>
      <c r="GV261" s="8"/>
      <c r="GW261" s="8"/>
      <c r="GX261" s="8"/>
      <c r="GY261" s="8"/>
      <c r="GZ261" s="8"/>
      <c r="HA261" s="8"/>
      <c r="HB261" s="8"/>
      <c r="HC261" s="8"/>
      <c r="HD261" s="8"/>
      <c r="HE261" s="8"/>
      <c r="HF261" s="8"/>
      <c r="HG261" s="8"/>
      <c r="HH261" s="8"/>
      <c r="HI261" s="8"/>
      <c r="HJ261" s="8"/>
      <c r="HK261" s="8"/>
      <c r="HL261" s="8"/>
      <c r="HM261" s="8"/>
      <c r="HN261" s="8"/>
      <c r="HO261" s="8"/>
      <c r="HP261" s="8"/>
      <c r="HQ261" s="8"/>
      <c r="HR261" s="8"/>
      <c r="HS261" s="8"/>
      <c r="HT261" s="8"/>
      <c r="HU261" s="8"/>
      <c r="HV261" s="8"/>
      <c r="HW261" s="8"/>
      <c r="HX261" s="8"/>
      <c r="HY261" s="8"/>
      <c r="HZ261" s="8"/>
      <c r="IA261" s="8"/>
      <c r="IB261" s="8"/>
      <c r="IC261" s="8"/>
      <c r="ID261" s="8"/>
      <c r="IE261" s="8"/>
      <c r="IF261" s="8"/>
      <c r="IG261" s="8"/>
      <c r="IH261" s="8"/>
      <c r="II261" s="8"/>
      <c r="IJ261" s="8"/>
      <c r="IK261" s="8"/>
      <c r="IL261" s="8"/>
      <c r="IM261" s="8"/>
      <c r="IN261" s="8"/>
      <c r="IO261" s="8"/>
    </row>
    <row r="262" spans="1:249" s="7" customFormat="1" x14ac:dyDescent="0.85">
      <c r="A262" s="8"/>
      <c r="B262" s="8"/>
      <c r="C262" s="139"/>
      <c r="D262" s="8"/>
      <c r="E262" s="8"/>
      <c r="F262" s="140"/>
      <c r="G262" s="8"/>
      <c r="H262" s="8"/>
      <c r="I262" s="8"/>
      <c r="J262" s="141"/>
      <c r="K262" s="10"/>
      <c r="L262" s="10"/>
      <c r="M262" s="11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FS262" s="8"/>
      <c r="FT262" s="8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  <c r="GK262" s="8"/>
      <c r="GL262" s="8"/>
      <c r="GM262" s="8"/>
      <c r="GN262" s="8"/>
      <c r="GO262" s="8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  <c r="HV262" s="8"/>
      <c r="HW262" s="8"/>
      <c r="HX262" s="8"/>
      <c r="HY262" s="8"/>
      <c r="HZ262" s="8"/>
      <c r="IA262" s="8"/>
      <c r="IB262" s="8"/>
      <c r="IC262" s="8"/>
      <c r="ID262" s="8"/>
      <c r="IE262" s="8"/>
      <c r="IF262" s="8"/>
      <c r="IG262" s="8"/>
      <c r="IH262" s="8"/>
      <c r="II262" s="8"/>
      <c r="IJ262" s="8"/>
      <c r="IK262" s="8"/>
      <c r="IL262" s="8"/>
      <c r="IM262" s="8"/>
      <c r="IN262" s="8"/>
      <c r="IO262" s="8"/>
    </row>
    <row r="263" spans="1:249" s="7" customFormat="1" x14ac:dyDescent="0.85">
      <c r="A263" s="8"/>
      <c r="B263" s="8"/>
      <c r="C263" s="139"/>
      <c r="D263" s="8"/>
      <c r="E263" s="8"/>
      <c r="F263" s="140"/>
      <c r="G263" s="8"/>
      <c r="H263" s="8"/>
      <c r="I263" s="8"/>
      <c r="J263" s="141"/>
      <c r="K263" s="10"/>
      <c r="L263" s="10"/>
      <c r="M263" s="11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  <c r="HQ263" s="8"/>
      <c r="HR263" s="8"/>
      <c r="HS263" s="8"/>
      <c r="HT263" s="8"/>
      <c r="HU263" s="8"/>
      <c r="HV263" s="8"/>
      <c r="HW263" s="8"/>
      <c r="HX263" s="8"/>
      <c r="HY263" s="8"/>
      <c r="HZ263" s="8"/>
      <c r="IA263" s="8"/>
      <c r="IB263" s="8"/>
      <c r="IC263" s="8"/>
      <c r="ID263" s="8"/>
      <c r="IE263" s="8"/>
      <c r="IF263" s="8"/>
      <c r="IG263" s="8"/>
      <c r="IH263" s="8"/>
      <c r="II263" s="8"/>
      <c r="IJ263" s="8"/>
      <c r="IK263" s="8"/>
      <c r="IL263" s="8"/>
      <c r="IM263" s="8"/>
      <c r="IN263" s="8"/>
      <c r="IO263" s="8"/>
    </row>
    <row r="264" spans="1:249" s="7" customFormat="1" x14ac:dyDescent="0.85">
      <c r="A264" s="8"/>
      <c r="B264" s="8"/>
      <c r="C264" s="139"/>
      <c r="D264" s="8"/>
      <c r="E264" s="8"/>
      <c r="F264" s="140"/>
      <c r="G264" s="8"/>
      <c r="H264" s="8"/>
      <c r="I264" s="8"/>
      <c r="J264" s="141"/>
      <c r="K264" s="10"/>
      <c r="L264" s="10"/>
      <c r="M264" s="11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  <c r="HV264" s="8"/>
      <c r="HW264" s="8"/>
      <c r="HX264" s="8"/>
      <c r="HY264" s="8"/>
      <c r="HZ264" s="8"/>
      <c r="IA264" s="8"/>
      <c r="IB264" s="8"/>
      <c r="IC264" s="8"/>
      <c r="ID264" s="8"/>
      <c r="IE264" s="8"/>
      <c r="IF264" s="8"/>
      <c r="IG264" s="8"/>
      <c r="IH264" s="8"/>
      <c r="II264" s="8"/>
      <c r="IJ264" s="8"/>
      <c r="IK264" s="8"/>
      <c r="IL264" s="8"/>
      <c r="IM264" s="8"/>
      <c r="IN264" s="8"/>
      <c r="IO264" s="8"/>
    </row>
    <row r="265" spans="1:249" s="7" customFormat="1" x14ac:dyDescent="0.85">
      <c r="A265" s="8"/>
      <c r="B265" s="8"/>
      <c r="C265" s="139"/>
      <c r="D265" s="8"/>
      <c r="E265" s="8"/>
      <c r="F265" s="140"/>
      <c r="G265" s="8"/>
      <c r="H265" s="8"/>
      <c r="I265" s="8"/>
      <c r="J265" s="141"/>
      <c r="K265" s="10"/>
      <c r="L265" s="10"/>
      <c r="M265" s="11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  <c r="HQ265" s="8"/>
      <c r="HR265" s="8"/>
      <c r="HS265" s="8"/>
      <c r="HT265" s="8"/>
      <c r="HU265" s="8"/>
      <c r="HV265" s="8"/>
      <c r="HW265" s="8"/>
      <c r="HX265" s="8"/>
      <c r="HY265" s="8"/>
      <c r="HZ265" s="8"/>
      <c r="IA265" s="8"/>
      <c r="IB265" s="8"/>
      <c r="IC265" s="8"/>
      <c r="ID265" s="8"/>
      <c r="IE265" s="8"/>
      <c r="IF265" s="8"/>
      <c r="IG265" s="8"/>
      <c r="IH265" s="8"/>
      <c r="II265" s="8"/>
      <c r="IJ265" s="8"/>
      <c r="IK265" s="8"/>
      <c r="IL265" s="8"/>
      <c r="IM265" s="8"/>
      <c r="IN265" s="8"/>
      <c r="IO265" s="8"/>
    </row>
    <row r="266" spans="1:249" s="7" customFormat="1" x14ac:dyDescent="0.85">
      <c r="A266" s="8"/>
      <c r="B266" s="8"/>
      <c r="C266" s="139"/>
      <c r="D266" s="8"/>
      <c r="E266" s="8"/>
      <c r="F266" s="140"/>
      <c r="G266" s="8"/>
      <c r="H266" s="8"/>
      <c r="I266" s="8"/>
      <c r="J266" s="141"/>
      <c r="K266" s="10"/>
      <c r="L266" s="10"/>
      <c r="M266" s="11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FS266" s="8"/>
      <c r="FT266" s="8"/>
      <c r="FU266" s="8"/>
      <c r="FV266" s="8"/>
      <c r="FW266" s="8"/>
      <c r="FX266" s="8"/>
      <c r="FY266" s="8"/>
      <c r="FZ266" s="8"/>
      <c r="GA266" s="8"/>
      <c r="GB266" s="8"/>
      <c r="GC266" s="8"/>
      <c r="GD266" s="8"/>
      <c r="GE266" s="8"/>
      <c r="GF266" s="8"/>
      <c r="GG266" s="8"/>
      <c r="GH266" s="8"/>
      <c r="GI266" s="8"/>
      <c r="GJ266" s="8"/>
      <c r="GK266" s="8"/>
      <c r="GL266" s="8"/>
      <c r="GM266" s="8"/>
      <c r="GN266" s="8"/>
      <c r="GO266" s="8"/>
      <c r="GP266" s="8"/>
      <c r="GQ266" s="8"/>
      <c r="GR266" s="8"/>
      <c r="GS266" s="8"/>
      <c r="GT266" s="8"/>
      <c r="GU266" s="8"/>
      <c r="GV266" s="8"/>
      <c r="GW266" s="8"/>
      <c r="GX266" s="8"/>
      <c r="GY266" s="8"/>
      <c r="GZ266" s="8"/>
      <c r="HA266" s="8"/>
      <c r="HB266" s="8"/>
      <c r="HC266" s="8"/>
      <c r="HD266" s="8"/>
      <c r="HE266" s="8"/>
      <c r="HF266" s="8"/>
      <c r="HG266" s="8"/>
      <c r="HH266" s="8"/>
      <c r="HI266" s="8"/>
      <c r="HJ266" s="8"/>
      <c r="HK266" s="8"/>
      <c r="HL266" s="8"/>
      <c r="HM266" s="8"/>
      <c r="HN266" s="8"/>
      <c r="HO266" s="8"/>
      <c r="HP266" s="8"/>
      <c r="HQ266" s="8"/>
      <c r="HR266" s="8"/>
      <c r="HS266" s="8"/>
      <c r="HT266" s="8"/>
      <c r="HU266" s="8"/>
      <c r="HV266" s="8"/>
      <c r="HW266" s="8"/>
      <c r="HX266" s="8"/>
      <c r="HY266" s="8"/>
      <c r="HZ266" s="8"/>
      <c r="IA266" s="8"/>
      <c r="IB266" s="8"/>
      <c r="IC266" s="8"/>
      <c r="ID266" s="8"/>
      <c r="IE266" s="8"/>
      <c r="IF266" s="8"/>
      <c r="IG266" s="8"/>
      <c r="IH266" s="8"/>
      <c r="II266" s="8"/>
      <c r="IJ266" s="8"/>
      <c r="IK266" s="8"/>
      <c r="IL266" s="8"/>
      <c r="IM266" s="8"/>
      <c r="IN266" s="8"/>
      <c r="IO266" s="8"/>
    </row>
    <row r="267" spans="1:249" s="7" customFormat="1" x14ac:dyDescent="0.85">
      <c r="A267" s="8"/>
      <c r="B267" s="8"/>
      <c r="C267" s="139"/>
      <c r="D267" s="8"/>
      <c r="E267" s="8"/>
      <c r="F267" s="140"/>
      <c r="G267" s="8"/>
      <c r="H267" s="8"/>
      <c r="I267" s="8"/>
      <c r="J267" s="141"/>
      <c r="K267" s="10"/>
      <c r="L267" s="10"/>
      <c r="M267" s="11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FS267" s="8"/>
      <c r="FT267" s="8"/>
      <c r="FU267" s="8"/>
      <c r="FV267" s="8"/>
      <c r="FW267" s="8"/>
      <c r="FX267" s="8"/>
      <c r="FY267" s="8"/>
      <c r="FZ267" s="8"/>
      <c r="GA267" s="8"/>
      <c r="GB267" s="8"/>
      <c r="GC267" s="8"/>
      <c r="GD267" s="8"/>
      <c r="GE267" s="8"/>
      <c r="GF267" s="8"/>
      <c r="GG267" s="8"/>
      <c r="GH267" s="8"/>
      <c r="GI267" s="8"/>
      <c r="GJ267" s="8"/>
      <c r="GK267" s="8"/>
      <c r="GL267" s="8"/>
      <c r="GM267" s="8"/>
      <c r="GN267" s="8"/>
      <c r="GO267" s="8"/>
      <c r="GP267" s="8"/>
      <c r="GQ267" s="8"/>
      <c r="GR267" s="8"/>
      <c r="GS267" s="8"/>
      <c r="GT267" s="8"/>
      <c r="GU267" s="8"/>
      <c r="GV267" s="8"/>
      <c r="GW267" s="8"/>
      <c r="GX267" s="8"/>
      <c r="GY267" s="8"/>
      <c r="GZ267" s="8"/>
      <c r="HA267" s="8"/>
      <c r="HB267" s="8"/>
      <c r="HC267" s="8"/>
      <c r="HD267" s="8"/>
      <c r="HE267" s="8"/>
      <c r="HF267" s="8"/>
      <c r="HG267" s="8"/>
      <c r="HH267" s="8"/>
      <c r="HI267" s="8"/>
      <c r="HJ267" s="8"/>
      <c r="HK267" s="8"/>
      <c r="HL267" s="8"/>
      <c r="HM267" s="8"/>
      <c r="HN267" s="8"/>
      <c r="HO267" s="8"/>
      <c r="HP267" s="8"/>
      <c r="HQ267" s="8"/>
      <c r="HR267" s="8"/>
      <c r="HS267" s="8"/>
      <c r="HT267" s="8"/>
      <c r="HU267" s="8"/>
      <c r="HV267" s="8"/>
      <c r="HW267" s="8"/>
      <c r="HX267" s="8"/>
      <c r="HY267" s="8"/>
      <c r="HZ267" s="8"/>
      <c r="IA267" s="8"/>
      <c r="IB267" s="8"/>
      <c r="IC267" s="8"/>
      <c r="ID267" s="8"/>
      <c r="IE267" s="8"/>
      <c r="IF267" s="8"/>
      <c r="IG267" s="8"/>
      <c r="IH267" s="8"/>
      <c r="II267" s="8"/>
      <c r="IJ267" s="8"/>
      <c r="IK267" s="8"/>
      <c r="IL267" s="8"/>
      <c r="IM267" s="8"/>
      <c r="IN267" s="8"/>
      <c r="IO267" s="8"/>
    </row>
    <row r="268" spans="1:249" s="7" customFormat="1" x14ac:dyDescent="0.85">
      <c r="A268" s="8"/>
      <c r="B268" s="8"/>
      <c r="C268" s="139"/>
      <c r="D268" s="8"/>
      <c r="E268" s="8"/>
      <c r="F268" s="140"/>
      <c r="G268" s="8"/>
      <c r="H268" s="8"/>
      <c r="I268" s="8"/>
      <c r="J268" s="141"/>
      <c r="K268" s="10"/>
      <c r="L268" s="10"/>
      <c r="M268" s="11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FS268" s="8"/>
      <c r="FT268" s="8"/>
      <c r="FU268" s="8"/>
      <c r="FV268" s="8"/>
      <c r="FW268" s="8"/>
      <c r="FX268" s="8"/>
      <c r="FY268" s="8"/>
      <c r="FZ268" s="8"/>
      <c r="GA268" s="8"/>
      <c r="GB268" s="8"/>
      <c r="GC268" s="8"/>
      <c r="GD268" s="8"/>
      <c r="GE268" s="8"/>
      <c r="GF268" s="8"/>
      <c r="GG268" s="8"/>
      <c r="GH268" s="8"/>
      <c r="GI268" s="8"/>
      <c r="GJ268" s="8"/>
      <c r="GK268" s="8"/>
      <c r="GL268" s="8"/>
      <c r="GM268" s="8"/>
      <c r="GN268" s="8"/>
      <c r="GO268" s="8"/>
      <c r="GP268" s="8"/>
      <c r="GQ268" s="8"/>
      <c r="GR268" s="8"/>
      <c r="GS268" s="8"/>
      <c r="GT268" s="8"/>
      <c r="GU268" s="8"/>
      <c r="GV268" s="8"/>
      <c r="GW268" s="8"/>
      <c r="GX268" s="8"/>
      <c r="GY268" s="8"/>
      <c r="GZ268" s="8"/>
      <c r="HA268" s="8"/>
      <c r="HB268" s="8"/>
      <c r="HC268" s="8"/>
      <c r="HD268" s="8"/>
      <c r="HE268" s="8"/>
      <c r="HF268" s="8"/>
      <c r="HG268" s="8"/>
      <c r="HH268" s="8"/>
      <c r="HI268" s="8"/>
      <c r="HJ268" s="8"/>
      <c r="HK268" s="8"/>
      <c r="HL268" s="8"/>
      <c r="HM268" s="8"/>
      <c r="HN268" s="8"/>
      <c r="HO268" s="8"/>
      <c r="HP268" s="8"/>
      <c r="HQ268" s="8"/>
      <c r="HR268" s="8"/>
      <c r="HS268" s="8"/>
      <c r="HT268" s="8"/>
      <c r="HU268" s="8"/>
      <c r="HV268" s="8"/>
      <c r="HW268" s="8"/>
      <c r="HX268" s="8"/>
      <c r="HY268" s="8"/>
      <c r="HZ268" s="8"/>
      <c r="IA268" s="8"/>
      <c r="IB268" s="8"/>
      <c r="IC268" s="8"/>
      <c r="ID268" s="8"/>
      <c r="IE268" s="8"/>
      <c r="IF268" s="8"/>
      <c r="IG268" s="8"/>
      <c r="IH268" s="8"/>
      <c r="II268" s="8"/>
      <c r="IJ268" s="8"/>
      <c r="IK268" s="8"/>
      <c r="IL268" s="8"/>
      <c r="IM268" s="8"/>
      <c r="IN268" s="8"/>
      <c r="IO268" s="8"/>
    </row>
    <row r="269" spans="1:249" s="7" customFormat="1" x14ac:dyDescent="0.85">
      <c r="A269" s="8"/>
      <c r="B269" s="8"/>
      <c r="C269" s="139"/>
      <c r="D269" s="8"/>
      <c r="E269" s="8"/>
      <c r="F269" s="140"/>
      <c r="G269" s="8"/>
      <c r="H269" s="8"/>
      <c r="I269" s="8"/>
      <c r="J269" s="141"/>
      <c r="K269" s="10"/>
      <c r="L269" s="10"/>
      <c r="M269" s="11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FS269" s="8"/>
      <c r="FT269" s="8"/>
      <c r="FU269" s="8"/>
      <c r="FV269" s="8"/>
      <c r="FW269" s="8"/>
      <c r="FX269" s="8"/>
      <c r="FY269" s="8"/>
      <c r="FZ269" s="8"/>
      <c r="GA269" s="8"/>
      <c r="GB269" s="8"/>
      <c r="GC269" s="8"/>
      <c r="GD269" s="8"/>
      <c r="GE269" s="8"/>
      <c r="GF269" s="8"/>
      <c r="GG269" s="8"/>
      <c r="GH269" s="8"/>
      <c r="GI269" s="8"/>
      <c r="GJ269" s="8"/>
      <c r="GK269" s="8"/>
      <c r="GL269" s="8"/>
      <c r="GM269" s="8"/>
      <c r="GN269" s="8"/>
      <c r="GO269" s="8"/>
      <c r="GP269" s="8"/>
      <c r="GQ269" s="8"/>
      <c r="GR269" s="8"/>
      <c r="GS269" s="8"/>
      <c r="GT269" s="8"/>
      <c r="GU269" s="8"/>
      <c r="GV269" s="8"/>
      <c r="GW269" s="8"/>
      <c r="GX269" s="8"/>
      <c r="GY269" s="8"/>
      <c r="GZ269" s="8"/>
      <c r="HA269" s="8"/>
      <c r="HB269" s="8"/>
      <c r="HC269" s="8"/>
      <c r="HD269" s="8"/>
      <c r="HE269" s="8"/>
      <c r="HF269" s="8"/>
      <c r="HG269" s="8"/>
      <c r="HH269" s="8"/>
      <c r="HI269" s="8"/>
      <c r="HJ269" s="8"/>
      <c r="HK269" s="8"/>
      <c r="HL269" s="8"/>
      <c r="HM269" s="8"/>
      <c r="HN269" s="8"/>
      <c r="HO269" s="8"/>
      <c r="HP269" s="8"/>
      <c r="HQ269" s="8"/>
      <c r="HR269" s="8"/>
      <c r="HS269" s="8"/>
      <c r="HT269" s="8"/>
      <c r="HU269" s="8"/>
      <c r="HV269" s="8"/>
      <c r="HW269" s="8"/>
      <c r="HX269" s="8"/>
      <c r="HY269" s="8"/>
      <c r="HZ269" s="8"/>
      <c r="IA269" s="8"/>
      <c r="IB269" s="8"/>
      <c r="IC269" s="8"/>
      <c r="ID269" s="8"/>
      <c r="IE269" s="8"/>
      <c r="IF269" s="8"/>
      <c r="IG269" s="8"/>
      <c r="IH269" s="8"/>
      <c r="II269" s="8"/>
      <c r="IJ269" s="8"/>
      <c r="IK269" s="8"/>
      <c r="IL269" s="8"/>
      <c r="IM269" s="8"/>
      <c r="IN269" s="8"/>
      <c r="IO269" s="8"/>
    </row>
    <row r="270" spans="1:249" s="7" customFormat="1" x14ac:dyDescent="0.85">
      <c r="A270" s="8"/>
      <c r="B270" s="8"/>
      <c r="C270" s="139"/>
      <c r="D270" s="8"/>
      <c r="E270" s="8"/>
      <c r="F270" s="140"/>
      <c r="G270" s="8"/>
      <c r="H270" s="8"/>
      <c r="I270" s="8"/>
      <c r="J270" s="141"/>
      <c r="K270" s="10"/>
      <c r="L270" s="10"/>
      <c r="M270" s="11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FS270" s="8"/>
      <c r="FT270" s="8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  <c r="GK270" s="8"/>
      <c r="GL270" s="8"/>
      <c r="GM270" s="8"/>
      <c r="GN270" s="8"/>
      <c r="GO270" s="8"/>
      <c r="GP270" s="8"/>
      <c r="GQ270" s="8"/>
      <c r="GR270" s="8"/>
      <c r="GS270" s="8"/>
      <c r="GT270" s="8"/>
      <c r="GU270" s="8"/>
      <c r="GV270" s="8"/>
      <c r="GW270" s="8"/>
      <c r="GX270" s="8"/>
      <c r="GY270" s="8"/>
      <c r="GZ270" s="8"/>
      <c r="HA270" s="8"/>
      <c r="HB270" s="8"/>
      <c r="HC270" s="8"/>
      <c r="HD270" s="8"/>
      <c r="HE270" s="8"/>
      <c r="HF270" s="8"/>
      <c r="HG270" s="8"/>
      <c r="HH270" s="8"/>
      <c r="HI270" s="8"/>
      <c r="HJ270" s="8"/>
      <c r="HK270" s="8"/>
      <c r="HL270" s="8"/>
      <c r="HM270" s="8"/>
      <c r="HN270" s="8"/>
      <c r="HO270" s="8"/>
      <c r="HP270" s="8"/>
      <c r="HQ270" s="8"/>
      <c r="HR270" s="8"/>
      <c r="HS270" s="8"/>
      <c r="HT270" s="8"/>
      <c r="HU270" s="8"/>
      <c r="HV270" s="8"/>
      <c r="HW270" s="8"/>
      <c r="HX270" s="8"/>
      <c r="HY270" s="8"/>
      <c r="HZ270" s="8"/>
      <c r="IA270" s="8"/>
      <c r="IB270" s="8"/>
      <c r="IC270" s="8"/>
      <c r="ID270" s="8"/>
      <c r="IE270" s="8"/>
      <c r="IF270" s="8"/>
      <c r="IG270" s="8"/>
      <c r="IH270" s="8"/>
      <c r="II270" s="8"/>
      <c r="IJ270" s="8"/>
      <c r="IK270" s="8"/>
      <c r="IL270" s="8"/>
      <c r="IM270" s="8"/>
      <c r="IN270" s="8"/>
      <c r="IO270" s="8"/>
    </row>
    <row r="271" spans="1:249" s="7" customFormat="1" x14ac:dyDescent="0.85">
      <c r="A271" s="8"/>
      <c r="B271" s="8"/>
      <c r="C271" s="139"/>
      <c r="D271" s="8"/>
      <c r="E271" s="8"/>
      <c r="F271" s="140"/>
      <c r="G271" s="8"/>
      <c r="H271" s="8"/>
      <c r="I271" s="8"/>
      <c r="J271" s="141"/>
      <c r="K271" s="10"/>
      <c r="L271" s="10"/>
      <c r="M271" s="11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FS271" s="8"/>
      <c r="FT271" s="8"/>
      <c r="FU271" s="8"/>
      <c r="FV271" s="8"/>
      <c r="FW271" s="8"/>
      <c r="FX271" s="8"/>
      <c r="FY271" s="8"/>
      <c r="FZ271" s="8"/>
      <c r="GA271" s="8"/>
      <c r="GB271" s="8"/>
      <c r="GC271" s="8"/>
      <c r="GD271" s="8"/>
      <c r="GE271" s="8"/>
      <c r="GF271" s="8"/>
      <c r="GG271" s="8"/>
      <c r="GH271" s="8"/>
      <c r="GI271" s="8"/>
      <c r="GJ271" s="8"/>
      <c r="GK271" s="8"/>
      <c r="GL271" s="8"/>
      <c r="GM271" s="8"/>
      <c r="GN271" s="8"/>
      <c r="GO271" s="8"/>
      <c r="GP271" s="8"/>
      <c r="GQ271" s="8"/>
      <c r="GR271" s="8"/>
      <c r="GS271" s="8"/>
      <c r="GT271" s="8"/>
      <c r="GU271" s="8"/>
      <c r="GV271" s="8"/>
      <c r="GW271" s="8"/>
      <c r="GX271" s="8"/>
      <c r="GY271" s="8"/>
      <c r="GZ271" s="8"/>
      <c r="HA271" s="8"/>
      <c r="HB271" s="8"/>
      <c r="HC271" s="8"/>
      <c r="HD271" s="8"/>
      <c r="HE271" s="8"/>
      <c r="HF271" s="8"/>
      <c r="HG271" s="8"/>
      <c r="HH271" s="8"/>
      <c r="HI271" s="8"/>
      <c r="HJ271" s="8"/>
      <c r="HK271" s="8"/>
      <c r="HL271" s="8"/>
      <c r="HM271" s="8"/>
      <c r="HN271" s="8"/>
      <c r="HO271" s="8"/>
      <c r="HP271" s="8"/>
      <c r="HQ271" s="8"/>
      <c r="HR271" s="8"/>
      <c r="HS271" s="8"/>
      <c r="HT271" s="8"/>
      <c r="HU271" s="8"/>
      <c r="HV271" s="8"/>
      <c r="HW271" s="8"/>
      <c r="HX271" s="8"/>
      <c r="HY271" s="8"/>
      <c r="HZ271" s="8"/>
      <c r="IA271" s="8"/>
      <c r="IB271" s="8"/>
      <c r="IC271" s="8"/>
      <c r="ID271" s="8"/>
      <c r="IE271" s="8"/>
      <c r="IF271" s="8"/>
      <c r="IG271" s="8"/>
      <c r="IH271" s="8"/>
      <c r="II271" s="8"/>
      <c r="IJ271" s="8"/>
      <c r="IK271" s="8"/>
      <c r="IL271" s="8"/>
      <c r="IM271" s="8"/>
      <c r="IN271" s="8"/>
      <c r="IO271" s="8"/>
    </row>
    <row r="272" spans="1:249" s="7" customFormat="1" x14ac:dyDescent="0.85">
      <c r="A272" s="8"/>
      <c r="B272" s="8"/>
      <c r="C272" s="139"/>
      <c r="D272" s="8"/>
      <c r="E272" s="8"/>
      <c r="F272" s="140"/>
      <c r="G272" s="8"/>
      <c r="H272" s="8"/>
      <c r="I272" s="8"/>
      <c r="J272" s="141"/>
      <c r="K272" s="10"/>
      <c r="L272" s="10"/>
      <c r="M272" s="11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FS272" s="8"/>
      <c r="FT272" s="8"/>
      <c r="FU272" s="8"/>
      <c r="FV272" s="8"/>
      <c r="FW272" s="8"/>
      <c r="FX272" s="8"/>
      <c r="FY272" s="8"/>
      <c r="FZ272" s="8"/>
      <c r="GA272" s="8"/>
      <c r="GB272" s="8"/>
      <c r="GC272" s="8"/>
      <c r="GD272" s="8"/>
      <c r="GE272" s="8"/>
      <c r="GF272" s="8"/>
      <c r="GG272" s="8"/>
      <c r="GH272" s="8"/>
      <c r="GI272" s="8"/>
      <c r="GJ272" s="8"/>
      <c r="GK272" s="8"/>
      <c r="GL272" s="8"/>
      <c r="GM272" s="8"/>
      <c r="GN272" s="8"/>
      <c r="GO272" s="8"/>
      <c r="GP272" s="8"/>
      <c r="GQ272" s="8"/>
      <c r="GR272" s="8"/>
      <c r="GS272" s="8"/>
      <c r="GT272" s="8"/>
      <c r="GU272" s="8"/>
      <c r="GV272" s="8"/>
      <c r="GW272" s="8"/>
      <c r="GX272" s="8"/>
      <c r="GY272" s="8"/>
      <c r="GZ272" s="8"/>
      <c r="HA272" s="8"/>
      <c r="HB272" s="8"/>
      <c r="HC272" s="8"/>
      <c r="HD272" s="8"/>
      <c r="HE272" s="8"/>
      <c r="HF272" s="8"/>
      <c r="HG272" s="8"/>
      <c r="HH272" s="8"/>
      <c r="HI272" s="8"/>
      <c r="HJ272" s="8"/>
      <c r="HK272" s="8"/>
      <c r="HL272" s="8"/>
      <c r="HM272" s="8"/>
      <c r="HN272" s="8"/>
      <c r="HO272" s="8"/>
      <c r="HP272" s="8"/>
      <c r="HQ272" s="8"/>
      <c r="HR272" s="8"/>
      <c r="HS272" s="8"/>
      <c r="HT272" s="8"/>
      <c r="HU272" s="8"/>
      <c r="HV272" s="8"/>
      <c r="HW272" s="8"/>
      <c r="HX272" s="8"/>
      <c r="HY272" s="8"/>
      <c r="HZ272" s="8"/>
      <c r="IA272" s="8"/>
      <c r="IB272" s="8"/>
      <c r="IC272" s="8"/>
      <c r="ID272" s="8"/>
      <c r="IE272" s="8"/>
      <c r="IF272" s="8"/>
      <c r="IG272" s="8"/>
      <c r="IH272" s="8"/>
      <c r="II272" s="8"/>
      <c r="IJ272" s="8"/>
      <c r="IK272" s="8"/>
      <c r="IL272" s="8"/>
      <c r="IM272" s="8"/>
      <c r="IN272" s="8"/>
      <c r="IO272" s="8"/>
    </row>
    <row r="273" spans="1:249" s="7" customFormat="1" x14ac:dyDescent="0.85">
      <c r="A273" s="8"/>
      <c r="B273" s="8"/>
      <c r="C273" s="139"/>
      <c r="D273" s="8"/>
      <c r="E273" s="8"/>
      <c r="F273" s="140"/>
      <c r="G273" s="8"/>
      <c r="H273" s="8"/>
      <c r="I273" s="8"/>
      <c r="J273" s="141"/>
      <c r="K273" s="10"/>
      <c r="L273" s="10"/>
      <c r="M273" s="11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FS273" s="8"/>
      <c r="FT273" s="8"/>
      <c r="FU273" s="8"/>
      <c r="FV273" s="8"/>
      <c r="FW273" s="8"/>
      <c r="FX273" s="8"/>
      <c r="FY273" s="8"/>
      <c r="FZ273" s="8"/>
      <c r="GA273" s="8"/>
      <c r="GB273" s="8"/>
      <c r="GC273" s="8"/>
      <c r="GD273" s="8"/>
      <c r="GE273" s="8"/>
      <c r="GF273" s="8"/>
      <c r="GG273" s="8"/>
      <c r="GH273" s="8"/>
      <c r="GI273" s="8"/>
      <c r="GJ273" s="8"/>
      <c r="GK273" s="8"/>
      <c r="GL273" s="8"/>
      <c r="GM273" s="8"/>
      <c r="GN273" s="8"/>
      <c r="GO273" s="8"/>
      <c r="GP273" s="8"/>
      <c r="GQ273" s="8"/>
      <c r="GR273" s="8"/>
      <c r="GS273" s="8"/>
      <c r="GT273" s="8"/>
      <c r="GU273" s="8"/>
      <c r="GV273" s="8"/>
      <c r="GW273" s="8"/>
      <c r="GX273" s="8"/>
      <c r="GY273" s="8"/>
      <c r="GZ273" s="8"/>
      <c r="HA273" s="8"/>
      <c r="HB273" s="8"/>
      <c r="HC273" s="8"/>
      <c r="HD273" s="8"/>
      <c r="HE273" s="8"/>
      <c r="HF273" s="8"/>
      <c r="HG273" s="8"/>
      <c r="HH273" s="8"/>
      <c r="HI273" s="8"/>
      <c r="HJ273" s="8"/>
      <c r="HK273" s="8"/>
      <c r="HL273" s="8"/>
      <c r="HM273" s="8"/>
      <c r="HN273" s="8"/>
      <c r="HO273" s="8"/>
      <c r="HP273" s="8"/>
      <c r="HQ273" s="8"/>
      <c r="HR273" s="8"/>
      <c r="HS273" s="8"/>
      <c r="HT273" s="8"/>
      <c r="HU273" s="8"/>
      <c r="HV273" s="8"/>
      <c r="HW273" s="8"/>
      <c r="HX273" s="8"/>
      <c r="HY273" s="8"/>
      <c r="HZ273" s="8"/>
      <c r="IA273" s="8"/>
      <c r="IB273" s="8"/>
      <c r="IC273" s="8"/>
      <c r="ID273" s="8"/>
      <c r="IE273" s="8"/>
      <c r="IF273" s="8"/>
      <c r="IG273" s="8"/>
      <c r="IH273" s="8"/>
      <c r="II273" s="8"/>
      <c r="IJ273" s="8"/>
      <c r="IK273" s="8"/>
      <c r="IL273" s="8"/>
      <c r="IM273" s="8"/>
      <c r="IN273" s="8"/>
      <c r="IO273" s="8"/>
    </row>
    <row r="274" spans="1:249" s="7" customFormat="1" x14ac:dyDescent="0.85">
      <c r="A274" s="8"/>
      <c r="B274" s="8"/>
      <c r="C274" s="139"/>
      <c r="D274" s="8"/>
      <c r="E274" s="8"/>
      <c r="F274" s="140"/>
      <c r="G274" s="8"/>
      <c r="H274" s="8"/>
      <c r="I274" s="8"/>
      <c r="J274" s="141"/>
      <c r="K274" s="10"/>
      <c r="L274" s="10"/>
      <c r="M274" s="11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FS274" s="8"/>
      <c r="FT274" s="8"/>
      <c r="FU274" s="8"/>
      <c r="FV274" s="8"/>
      <c r="FW274" s="8"/>
      <c r="FX274" s="8"/>
      <c r="FY274" s="8"/>
      <c r="FZ274" s="8"/>
      <c r="GA274" s="8"/>
      <c r="GB274" s="8"/>
      <c r="GC274" s="8"/>
      <c r="GD274" s="8"/>
      <c r="GE274" s="8"/>
      <c r="GF274" s="8"/>
      <c r="GG274" s="8"/>
      <c r="GH274" s="8"/>
      <c r="GI274" s="8"/>
      <c r="GJ274" s="8"/>
      <c r="GK274" s="8"/>
      <c r="GL274" s="8"/>
      <c r="GM274" s="8"/>
      <c r="GN274" s="8"/>
      <c r="GO274" s="8"/>
      <c r="GP274" s="8"/>
      <c r="GQ274" s="8"/>
      <c r="GR274" s="8"/>
      <c r="GS274" s="8"/>
      <c r="GT274" s="8"/>
      <c r="GU274" s="8"/>
      <c r="GV274" s="8"/>
      <c r="GW274" s="8"/>
      <c r="GX274" s="8"/>
      <c r="GY274" s="8"/>
      <c r="GZ274" s="8"/>
      <c r="HA274" s="8"/>
      <c r="HB274" s="8"/>
      <c r="HC274" s="8"/>
      <c r="HD274" s="8"/>
      <c r="HE274" s="8"/>
      <c r="HF274" s="8"/>
      <c r="HG274" s="8"/>
      <c r="HH274" s="8"/>
      <c r="HI274" s="8"/>
      <c r="HJ274" s="8"/>
      <c r="HK274" s="8"/>
      <c r="HL274" s="8"/>
      <c r="HM274" s="8"/>
      <c r="HN274" s="8"/>
      <c r="HO274" s="8"/>
      <c r="HP274" s="8"/>
      <c r="HQ274" s="8"/>
      <c r="HR274" s="8"/>
      <c r="HS274" s="8"/>
      <c r="HT274" s="8"/>
      <c r="HU274" s="8"/>
      <c r="HV274" s="8"/>
      <c r="HW274" s="8"/>
      <c r="HX274" s="8"/>
      <c r="HY274" s="8"/>
      <c r="HZ274" s="8"/>
      <c r="IA274" s="8"/>
      <c r="IB274" s="8"/>
      <c r="IC274" s="8"/>
      <c r="ID274" s="8"/>
      <c r="IE274" s="8"/>
      <c r="IF274" s="8"/>
      <c r="IG274" s="8"/>
      <c r="IH274" s="8"/>
      <c r="II274" s="8"/>
      <c r="IJ274" s="8"/>
      <c r="IK274" s="8"/>
      <c r="IL274" s="8"/>
      <c r="IM274" s="8"/>
      <c r="IN274" s="8"/>
      <c r="IO274" s="8"/>
    </row>
    <row r="275" spans="1:249" s="7" customFormat="1" x14ac:dyDescent="0.85">
      <c r="A275" s="8"/>
      <c r="B275" s="8"/>
      <c r="C275" s="139"/>
      <c r="D275" s="8"/>
      <c r="E275" s="8"/>
      <c r="F275" s="140"/>
      <c r="G275" s="8"/>
      <c r="H275" s="8"/>
      <c r="I275" s="8"/>
      <c r="J275" s="141"/>
      <c r="K275" s="10"/>
      <c r="L275" s="10"/>
      <c r="M275" s="11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FS275" s="8"/>
      <c r="FT275" s="8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  <c r="GK275" s="8"/>
      <c r="GL275" s="8"/>
      <c r="GM275" s="8"/>
      <c r="GN275" s="8"/>
      <c r="GO275" s="8"/>
      <c r="GP275" s="8"/>
      <c r="GQ275" s="8"/>
      <c r="GR275" s="8"/>
      <c r="GS275" s="8"/>
      <c r="GT275" s="8"/>
      <c r="GU275" s="8"/>
      <c r="GV275" s="8"/>
      <c r="GW275" s="8"/>
      <c r="GX275" s="8"/>
      <c r="GY275" s="8"/>
      <c r="GZ275" s="8"/>
      <c r="HA275" s="8"/>
      <c r="HB275" s="8"/>
      <c r="HC275" s="8"/>
      <c r="HD275" s="8"/>
      <c r="HE275" s="8"/>
      <c r="HF275" s="8"/>
      <c r="HG275" s="8"/>
      <c r="HH275" s="8"/>
      <c r="HI275" s="8"/>
      <c r="HJ275" s="8"/>
      <c r="HK275" s="8"/>
      <c r="HL275" s="8"/>
      <c r="HM275" s="8"/>
      <c r="HN275" s="8"/>
      <c r="HO275" s="8"/>
      <c r="HP275" s="8"/>
      <c r="HQ275" s="8"/>
      <c r="HR275" s="8"/>
      <c r="HS275" s="8"/>
      <c r="HT275" s="8"/>
      <c r="HU275" s="8"/>
      <c r="HV275" s="8"/>
      <c r="HW275" s="8"/>
      <c r="HX275" s="8"/>
      <c r="HY275" s="8"/>
      <c r="HZ275" s="8"/>
      <c r="IA275" s="8"/>
      <c r="IB275" s="8"/>
      <c r="IC275" s="8"/>
      <c r="ID275" s="8"/>
      <c r="IE275" s="8"/>
      <c r="IF275" s="8"/>
      <c r="IG275" s="8"/>
      <c r="IH275" s="8"/>
      <c r="II275" s="8"/>
      <c r="IJ275" s="8"/>
      <c r="IK275" s="8"/>
      <c r="IL275" s="8"/>
      <c r="IM275" s="8"/>
      <c r="IN275" s="8"/>
      <c r="IO275" s="8"/>
    </row>
    <row r="276" spans="1:249" s="7" customFormat="1" x14ac:dyDescent="0.85">
      <c r="A276" s="8"/>
      <c r="B276" s="8"/>
      <c r="C276" s="139"/>
      <c r="D276" s="8"/>
      <c r="E276" s="8"/>
      <c r="F276" s="140"/>
      <c r="G276" s="8"/>
      <c r="H276" s="8"/>
      <c r="I276" s="8"/>
      <c r="J276" s="141"/>
      <c r="K276" s="10"/>
      <c r="L276" s="10"/>
      <c r="M276" s="11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FS276" s="8"/>
      <c r="FT276" s="8"/>
      <c r="FU276" s="8"/>
      <c r="FV276" s="8"/>
      <c r="FW276" s="8"/>
      <c r="FX276" s="8"/>
      <c r="FY276" s="8"/>
      <c r="FZ276" s="8"/>
      <c r="GA276" s="8"/>
      <c r="GB276" s="8"/>
      <c r="GC276" s="8"/>
      <c r="GD276" s="8"/>
      <c r="GE276" s="8"/>
      <c r="GF276" s="8"/>
      <c r="GG276" s="8"/>
      <c r="GH276" s="8"/>
      <c r="GI276" s="8"/>
      <c r="GJ276" s="8"/>
      <c r="GK276" s="8"/>
      <c r="GL276" s="8"/>
      <c r="GM276" s="8"/>
      <c r="GN276" s="8"/>
      <c r="GO276" s="8"/>
      <c r="GP276" s="8"/>
      <c r="GQ276" s="8"/>
      <c r="GR276" s="8"/>
      <c r="GS276" s="8"/>
      <c r="GT276" s="8"/>
      <c r="GU276" s="8"/>
      <c r="GV276" s="8"/>
      <c r="GW276" s="8"/>
      <c r="GX276" s="8"/>
      <c r="GY276" s="8"/>
      <c r="GZ276" s="8"/>
      <c r="HA276" s="8"/>
      <c r="HB276" s="8"/>
      <c r="HC276" s="8"/>
      <c r="HD276" s="8"/>
      <c r="HE276" s="8"/>
      <c r="HF276" s="8"/>
      <c r="HG276" s="8"/>
      <c r="HH276" s="8"/>
      <c r="HI276" s="8"/>
      <c r="HJ276" s="8"/>
      <c r="HK276" s="8"/>
      <c r="HL276" s="8"/>
      <c r="HM276" s="8"/>
      <c r="HN276" s="8"/>
      <c r="HO276" s="8"/>
      <c r="HP276" s="8"/>
      <c r="HQ276" s="8"/>
      <c r="HR276" s="8"/>
      <c r="HS276" s="8"/>
      <c r="HT276" s="8"/>
      <c r="HU276" s="8"/>
      <c r="HV276" s="8"/>
      <c r="HW276" s="8"/>
      <c r="HX276" s="8"/>
      <c r="HY276" s="8"/>
      <c r="HZ276" s="8"/>
      <c r="IA276" s="8"/>
      <c r="IB276" s="8"/>
      <c r="IC276" s="8"/>
      <c r="ID276" s="8"/>
      <c r="IE276" s="8"/>
      <c r="IF276" s="8"/>
      <c r="IG276" s="8"/>
      <c r="IH276" s="8"/>
      <c r="II276" s="8"/>
      <c r="IJ276" s="8"/>
      <c r="IK276" s="8"/>
      <c r="IL276" s="8"/>
      <c r="IM276" s="8"/>
      <c r="IN276" s="8"/>
      <c r="IO276" s="8"/>
    </row>
    <row r="277" spans="1:249" s="7" customFormat="1" x14ac:dyDescent="0.85">
      <c r="A277" s="8"/>
      <c r="B277" s="8"/>
      <c r="C277" s="139"/>
      <c r="D277" s="8"/>
      <c r="E277" s="8"/>
      <c r="F277" s="140"/>
      <c r="G277" s="8"/>
      <c r="H277" s="8"/>
      <c r="I277" s="8"/>
      <c r="J277" s="141"/>
      <c r="K277" s="10"/>
      <c r="L277" s="10"/>
      <c r="M277" s="11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FS277" s="8"/>
      <c r="FT277" s="8"/>
      <c r="FU277" s="8"/>
      <c r="FV277" s="8"/>
      <c r="FW277" s="8"/>
      <c r="FX277" s="8"/>
      <c r="FY277" s="8"/>
      <c r="FZ277" s="8"/>
      <c r="GA277" s="8"/>
      <c r="GB277" s="8"/>
      <c r="GC277" s="8"/>
      <c r="GD277" s="8"/>
      <c r="GE277" s="8"/>
      <c r="GF277" s="8"/>
      <c r="GG277" s="8"/>
      <c r="GH277" s="8"/>
      <c r="GI277" s="8"/>
      <c r="GJ277" s="8"/>
      <c r="GK277" s="8"/>
      <c r="GL277" s="8"/>
      <c r="GM277" s="8"/>
      <c r="GN277" s="8"/>
      <c r="GO277" s="8"/>
      <c r="GP277" s="8"/>
      <c r="GQ277" s="8"/>
      <c r="GR277" s="8"/>
      <c r="GS277" s="8"/>
      <c r="GT277" s="8"/>
      <c r="GU277" s="8"/>
      <c r="GV277" s="8"/>
      <c r="GW277" s="8"/>
      <c r="GX277" s="8"/>
      <c r="GY277" s="8"/>
      <c r="GZ277" s="8"/>
      <c r="HA277" s="8"/>
      <c r="HB277" s="8"/>
      <c r="HC277" s="8"/>
      <c r="HD277" s="8"/>
      <c r="HE277" s="8"/>
      <c r="HF277" s="8"/>
      <c r="HG277" s="8"/>
      <c r="HH277" s="8"/>
      <c r="HI277" s="8"/>
      <c r="HJ277" s="8"/>
      <c r="HK277" s="8"/>
      <c r="HL277" s="8"/>
      <c r="HM277" s="8"/>
      <c r="HN277" s="8"/>
      <c r="HO277" s="8"/>
      <c r="HP277" s="8"/>
      <c r="HQ277" s="8"/>
      <c r="HR277" s="8"/>
      <c r="HS277" s="8"/>
      <c r="HT277" s="8"/>
      <c r="HU277" s="8"/>
      <c r="HV277" s="8"/>
      <c r="HW277" s="8"/>
      <c r="HX277" s="8"/>
      <c r="HY277" s="8"/>
      <c r="HZ277" s="8"/>
      <c r="IA277" s="8"/>
      <c r="IB277" s="8"/>
      <c r="IC277" s="8"/>
      <c r="ID277" s="8"/>
      <c r="IE277" s="8"/>
      <c r="IF277" s="8"/>
      <c r="IG277" s="8"/>
      <c r="IH277" s="8"/>
      <c r="II277" s="8"/>
      <c r="IJ277" s="8"/>
      <c r="IK277" s="8"/>
      <c r="IL277" s="8"/>
      <c r="IM277" s="8"/>
      <c r="IN277" s="8"/>
      <c r="IO277" s="8"/>
    </row>
    <row r="278" spans="1:249" s="7" customFormat="1" x14ac:dyDescent="0.85">
      <c r="A278" s="8"/>
      <c r="B278" s="8"/>
      <c r="C278" s="139"/>
      <c r="D278" s="8"/>
      <c r="E278" s="8"/>
      <c r="F278" s="140"/>
      <c r="G278" s="8"/>
      <c r="H278" s="8"/>
      <c r="I278" s="8"/>
      <c r="J278" s="141"/>
      <c r="K278" s="10"/>
      <c r="L278" s="10"/>
      <c r="M278" s="11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FS278" s="8"/>
      <c r="FT278" s="8"/>
      <c r="FU278" s="8"/>
      <c r="FV278" s="8"/>
      <c r="FW278" s="8"/>
      <c r="FX278" s="8"/>
      <c r="FY278" s="8"/>
      <c r="FZ278" s="8"/>
      <c r="GA278" s="8"/>
      <c r="GB278" s="8"/>
      <c r="GC278" s="8"/>
      <c r="GD278" s="8"/>
      <c r="GE278" s="8"/>
      <c r="GF278" s="8"/>
      <c r="GG278" s="8"/>
      <c r="GH278" s="8"/>
      <c r="GI278" s="8"/>
      <c r="GJ278" s="8"/>
      <c r="GK278" s="8"/>
      <c r="GL278" s="8"/>
      <c r="GM278" s="8"/>
      <c r="GN278" s="8"/>
      <c r="GO278" s="8"/>
      <c r="GP278" s="8"/>
      <c r="GQ278" s="8"/>
      <c r="GR278" s="8"/>
      <c r="GS278" s="8"/>
      <c r="GT278" s="8"/>
      <c r="GU278" s="8"/>
      <c r="GV278" s="8"/>
      <c r="GW278" s="8"/>
      <c r="GX278" s="8"/>
      <c r="GY278" s="8"/>
      <c r="GZ278" s="8"/>
      <c r="HA278" s="8"/>
      <c r="HB278" s="8"/>
      <c r="HC278" s="8"/>
      <c r="HD278" s="8"/>
      <c r="HE278" s="8"/>
      <c r="HF278" s="8"/>
      <c r="HG278" s="8"/>
      <c r="HH278" s="8"/>
      <c r="HI278" s="8"/>
      <c r="HJ278" s="8"/>
      <c r="HK278" s="8"/>
      <c r="HL278" s="8"/>
      <c r="HM278" s="8"/>
      <c r="HN278" s="8"/>
      <c r="HO278" s="8"/>
      <c r="HP278" s="8"/>
      <c r="HQ278" s="8"/>
      <c r="HR278" s="8"/>
      <c r="HS278" s="8"/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/>
      <c r="IL278" s="8"/>
      <c r="IM278" s="8"/>
      <c r="IN278" s="8"/>
      <c r="IO278" s="8"/>
    </row>
    <row r="279" spans="1:249" s="7" customFormat="1" x14ac:dyDescent="0.85">
      <c r="A279" s="8"/>
      <c r="B279" s="8"/>
      <c r="C279" s="139"/>
      <c r="D279" s="8"/>
      <c r="E279" s="8"/>
      <c r="F279" s="140"/>
      <c r="G279" s="8"/>
      <c r="H279" s="8"/>
      <c r="I279" s="8"/>
      <c r="J279" s="141"/>
      <c r="K279" s="10"/>
      <c r="L279" s="10"/>
      <c r="M279" s="11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FS279" s="8"/>
      <c r="FT279" s="8"/>
      <c r="FU279" s="8"/>
      <c r="FV279" s="8"/>
      <c r="FW279" s="8"/>
      <c r="FX279" s="8"/>
      <c r="FY279" s="8"/>
      <c r="FZ279" s="8"/>
      <c r="GA279" s="8"/>
      <c r="GB279" s="8"/>
      <c r="GC279" s="8"/>
      <c r="GD279" s="8"/>
      <c r="GE279" s="8"/>
      <c r="GF279" s="8"/>
      <c r="GG279" s="8"/>
      <c r="GH279" s="8"/>
      <c r="GI279" s="8"/>
      <c r="GJ279" s="8"/>
      <c r="GK279" s="8"/>
      <c r="GL279" s="8"/>
      <c r="GM279" s="8"/>
      <c r="GN279" s="8"/>
      <c r="GO279" s="8"/>
      <c r="GP279" s="8"/>
      <c r="GQ279" s="8"/>
      <c r="GR279" s="8"/>
      <c r="GS279" s="8"/>
      <c r="GT279" s="8"/>
      <c r="GU279" s="8"/>
      <c r="GV279" s="8"/>
      <c r="GW279" s="8"/>
      <c r="GX279" s="8"/>
      <c r="GY279" s="8"/>
      <c r="GZ279" s="8"/>
      <c r="HA279" s="8"/>
      <c r="HB279" s="8"/>
      <c r="HC279" s="8"/>
      <c r="HD279" s="8"/>
      <c r="HE279" s="8"/>
      <c r="HF279" s="8"/>
      <c r="HG279" s="8"/>
      <c r="HH279" s="8"/>
      <c r="HI279" s="8"/>
      <c r="HJ279" s="8"/>
      <c r="HK279" s="8"/>
      <c r="HL279" s="8"/>
      <c r="HM279" s="8"/>
      <c r="HN279" s="8"/>
      <c r="HO279" s="8"/>
      <c r="HP279" s="8"/>
      <c r="HQ279" s="8"/>
      <c r="HR279" s="8"/>
      <c r="HS279" s="8"/>
      <c r="HT279" s="8"/>
      <c r="HU279" s="8"/>
      <c r="HV279" s="8"/>
      <c r="HW279" s="8"/>
      <c r="HX279" s="8"/>
      <c r="HY279" s="8"/>
      <c r="HZ279" s="8"/>
      <c r="IA279" s="8"/>
      <c r="IB279" s="8"/>
      <c r="IC279" s="8"/>
      <c r="ID279" s="8"/>
      <c r="IE279" s="8"/>
      <c r="IF279" s="8"/>
      <c r="IG279" s="8"/>
      <c r="IH279" s="8"/>
      <c r="II279" s="8"/>
      <c r="IJ279" s="8"/>
      <c r="IK279" s="8"/>
      <c r="IL279" s="8"/>
      <c r="IM279" s="8"/>
      <c r="IN279" s="8"/>
      <c r="IO279" s="8"/>
    </row>
    <row r="280" spans="1:249" s="7" customFormat="1" x14ac:dyDescent="0.85">
      <c r="A280" s="8"/>
      <c r="B280" s="8"/>
      <c r="C280" s="139"/>
      <c r="D280" s="8"/>
      <c r="E280" s="8"/>
      <c r="F280" s="140"/>
      <c r="G280" s="8"/>
      <c r="H280" s="8"/>
      <c r="I280" s="8"/>
      <c r="J280" s="141"/>
      <c r="K280" s="10"/>
      <c r="L280" s="10"/>
      <c r="M280" s="11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FS280" s="8"/>
      <c r="FT280" s="8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  <c r="GK280" s="8"/>
      <c r="GL280" s="8"/>
      <c r="GM280" s="8"/>
      <c r="GN280" s="8"/>
      <c r="GO280" s="8"/>
      <c r="GP280" s="8"/>
      <c r="GQ280" s="8"/>
      <c r="GR280" s="8"/>
      <c r="GS280" s="8"/>
      <c r="GT280" s="8"/>
      <c r="GU280" s="8"/>
      <c r="GV280" s="8"/>
      <c r="GW280" s="8"/>
      <c r="GX280" s="8"/>
      <c r="GY280" s="8"/>
      <c r="GZ280" s="8"/>
      <c r="HA280" s="8"/>
      <c r="HB280" s="8"/>
      <c r="HC280" s="8"/>
      <c r="HD280" s="8"/>
      <c r="HE280" s="8"/>
      <c r="HF280" s="8"/>
      <c r="HG280" s="8"/>
      <c r="HH280" s="8"/>
      <c r="HI280" s="8"/>
      <c r="HJ280" s="8"/>
      <c r="HK280" s="8"/>
      <c r="HL280" s="8"/>
      <c r="HM280" s="8"/>
      <c r="HN280" s="8"/>
      <c r="HO280" s="8"/>
      <c r="HP280" s="8"/>
      <c r="HQ280" s="8"/>
      <c r="HR280" s="8"/>
      <c r="HS280" s="8"/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/>
      <c r="IL280" s="8"/>
      <c r="IM280" s="8"/>
      <c r="IN280" s="8"/>
      <c r="IO280" s="8"/>
    </row>
    <row r="281" spans="1:249" s="7" customFormat="1" x14ac:dyDescent="0.85">
      <c r="A281" s="8"/>
      <c r="B281" s="8"/>
      <c r="C281" s="139"/>
      <c r="D281" s="8"/>
      <c r="E281" s="8"/>
      <c r="F281" s="140"/>
      <c r="G281" s="8"/>
      <c r="H281" s="8"/>
      <c r="I281" s="8"/>
      <c r="J281" s="141"/>
      <c r="K281" s="10"/>
      <c r="L281" s="10"/>
      <c r="M281" s="11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FS281" s="8"/>
      <c r="FT281" s="8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  <c r="GK281" s="8"/>
      <c r="GL281" s="8"/>
      <c r="GM281" s="8"/>
      <c r="GN281" s="8"/>
      <c r="GO281" s="8"/>
      <c r="GP281" s="8"/>
      <c r="GQ281" s="8"/>
      <c r="GR281" s="8"/>
      <c r="GS281" s="8"/>
      <c r="GT281" s="8"/>
      <c r="GU281" s="8"/>
      <c r="GV281" s="8"/>
      <c r="GW281" s="8"/>
      <c r="GX281" s="8"/>
      <c r="GY281" s="8"/>
      <c r="GZ281" s="8"/>
      <c r="HA281" s="8"/>
      <c r="HB281" s="8"/>
      <c r="HC281" s="8"/>
      <c r="HD281" s="8"/>
      <c r="HE281" s="8"/>
      <c r="HF281" s="8"/>
      <c r="HG281" s="8"/>
      <c r="HH281" s="8"/>
      <c r="HI281" s="8"/>
      <c r="HJ281" s="8"/>
      <c r="HK281" s="8"/>
      <c r="HL281" s="8"/>
      <c r="HM281" s="8"/>
      <c r="HN281" s="8"/>
      <c r="HO281" s="8"/>
      <c r="HP281" s="8"/>
      <c r="HQ281" s="8"/>
      <c r="HR281" s="8"/>
      <c r="HS281" s="8"/>
      <c r="HT281" s="8"/>
      <c r="HU281" s="8"/>
      <c r="HV281" s="8"/>
      <c r="HW281" s="8"/>
      <c r="HX281" s="8"/>
      <c r="HY281" s="8"/>
      <c r="HZ281" s="8"/>
      <c r="IA281" s="8"/>
      <c r="IB281" s="8"/>
      <c r="IC281" s="8"/>
      <c r="ID281" s="8"/>
      <c r="IE281" s="8"/>
      <c r="IF281" s="8"/>
      <c r="IG281" s="8"/>
      <c r="IH281" s="8"/>
      <c r="II281" s="8"/>
      <c r="IJ281" s="8"/>
      <c r="IK281" s="8"/>
      <c r="IL281" s="8"/>
      <c r="IM281" s="8"/>
      <c r="IN281" s="8"/>
      <c r="IO281" s="8"/>
    </row>
    <row r="282" spans="1:249" s="7" customFormat="1" x14ac:dyDescent="0.85">
      <c r="A282" s="8"/>
      <c r="B282" s="8"/>
      <c r="C282" s="139"/>
      <c r="D282" s="8"/>
      <c r="E282" s="8"/>
      <c r="F282" s="140"/>
      <c r="G282" s="8"/>
      <c r="H282" s="8"/>
      <c r="I282" s="8"/>
      <c r="J282" s="141"/>
      <c r="K282" s="10"/>
      <c r="L282" s="10"/>
      <c r="M282" s="11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  <c r="GZ282" s="8"/>
      <c r="HA282" s="8"/>
      <c r="HB282" s="8"/>
      <c r="HC282" s="8"/>
      <c r="HD282" s="8"/>
      <c r="HE282" s="8"/>
      <c r="HF282" s="8"/>
      <c r="HG282" s="8"/>
      <c r="HH282" s="8"/>
      <c r="HI282" s="8"/>
      <c r="HJ282" s="8"/>
      <c r="HK282" s="8"/>
      <c r="HL282" s="8"/>
      <c r="HM282" s="8"/>
      <c r="HN282" s="8"/>
      <c r="HO282" s="8"/>
      <c r="HP282" s="8"/>
      <c r="HQ282" s="8"/>
      <c r="HR282" s="8"/>
      <c r="HS282" s="8"/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/>
      <c r="IL282" s="8"/>
      <c r="IM282" s="8"/>
      <c r="IN282" s="8"/>
      <c r="IO282" s="8"/>
    </row>
    <row r="283" spans="1:249" s="7" customFormat="1" x14ac:dyDescent="0.85">
      <c r="A283" s="8"/>
      <c r="B283" s="8"/>
      <c r="C283" s="139"/>
      <c r="D283" s="8"/>
      <c r="E283" s="8"/>
      <c r="F283" s="140"/>
      <c r="G283" s="8"/>
      <c r="H283" s="8"/>
      <c r="I283" s="8"/>
      <c r="J283" s="141"/>
      <c r="K283" s="10"/>
      <c r="L283" s="10"/>
      <c r="M283" s="11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  <c r="HV283" s="8"/>
      <c r="HW283" s="8"/>
      <c r="HX283" s="8"/>
      <c r="HY283" s="8"/>
      <c r="HZ283" s="8"/>
      <c r="IA283" s="8"/>
      <c r="IB283" s="8"/>
      <c r="IC283" s="8"/>
      <c r="ID283" s="8"/>
      <c r="IE283" s="8"/>
      <c r="IF283" s="8"/>
      <c r="IG283" s="8"/>
      <c r="IH283" s="8"/>
      <c r="II283" s="8"/>
      <c r="IJ283" s="8"/>
      <c r="IK283" s="8"/>
      <c r="IL283" s="8"/>
      <c r="IM283" s="8"/>
      <c r="IN283" s="8"/>
      <c r="IO283" s="8"/>
    </row>
    <row r="284" spans="1:249" s="7" customFormat="1" x14ac:dyDescent="0.85">
      <c r="A284" s="8"/>
      <c r="B284" s="8"/>
      <c r="C284" s="139"/>
      <c r="D284" s="8"/>
      <c r="E284" s="8"/>
      <c r="F284" s="140"/>
      <c r="G284" s="8"/>
      <c r="H284" s="8"/>
      <c r="I284" s="8"/>
      <c r="J284" s="141"/>
      <c r="K284" s="10"/>
      <c r="L284" s="10"/>
      <c r="M284" s="11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/>
      <c r="IL284" s="8"/>
      <c r="IM284" s="8"/>
      <c r="IN284" s="8"/>
      <c r="IO284" s="8"/>
    </row>
    <row r="285" spans="1:249" s="7" customFormat="1" x14ac:dyDescent="0.85">
      <c r="A285" s="8"/>
      <c r="B285" s="8"/>
      <c r="C285" s="139"/>
      <c r="D285" s="8"/>
      <c r="E285" s="8"/>
      <c r="F285" s="140"/>
      <c r="G285" s="8"/>
      <c r="H285" s="8"/>
      <c r="I285" s="8"/>
      <c r="J285" s="141"/>
      <c r="K285" s="10"/>
      <c r="L285" s="10"/>
      <c r="M285" s="11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  <c r="GZ285" s="8"/>
      <c r="HA285" s="8"/>
      <c r="HB285" s="8"/>
      <c r="HC285" s="8"/>
      <c r="HD285" s="8"/>
      <c r="HE285" s="8"/>
      <c r="HF285" s="8"/>
      <c r="HG285" s="8"/>
      <c r="HH285" s="8"/>
      <c r="HI285" s="8"/>
      <c r="HJ285" s="8"/>
      <c r="HK285" s="8"/>
      <c r="HL285" s="8"/>
      <c r="HM285" s="8"/>
      <c r="HN285" s="8"/>
      <c r="HO285" s="8"/>
      <c r="HP285" s="8"/>
      <c r="HQ285" s="8"/>
      <c r="HR285" s="8"/>
      <c r="HS285" s="8"/>
      <c r="HT285" s="8"/>
      <c r="HU285" s="8"/>
      <c r="HV285" s="8"/>
      <c r="HW285" s="8"/>
      <c r="HX285" s="8"/>
      <c r="HY285" s="8"/>
      <c r="HZ285" s="8"/>
      <c r="IA285" s="8"/>
      <c r="IB285" s="8"/>
      <c r="IC285" s="8"/>
      <c r="ID285" s="8"/>
      <c r="IE285" s="8"/>
      <c r="IF285" s="8"/>
      <c r="IG285" s="8"/>
      <c r="IH285" s="8"/>
      <c r="II285" s="8"/>
      <c r="IJ285" s="8"/>
      <c r="IK285" s="8"/>
      <c r="IL285" s="8"/>
      <c r="IM285" s="8"/>
      <c r="IN285" s="8"/>
      <c r="IO285" s="8"/>
    </row>
    <row r="286" spans="1:249" s="7" customFormat="1" x14ac:dyDescent="0.85">
      <c r="A286" s="8"/>
      <c r="B286" s="8"/>
      <c r="C286" s="139"/>
      <c r="D286" s="8"/>
      <c r="E286" s="8"/>
      <c r="F286" s="140"/>
      <c r="G286" s="8"/>
      <c r="H286" s="8"/>
      <c r="I286" s="8"/>
      <c r="J286" s="141"/>
      <c r="K286" s="10"/>
      <c r="L286" s="10"/>
      <c r="M286" s="11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/>
      <c r="IL286" s="8"/>
      <c r="IM286" s="8"/>
      <c r="IN286" s="8"/>
      <c r="IO286" s="8"/>
    </row>
    <row r="287" spans="1:249" s="7" customFormat="1" x14ac:dyDescent="0.85">
      <c r="A287" s="8"/>
      <c r="B287" s="8"/>
      <c r="C287" s="139"/>
      <c r="D287" s="8"/>
      <c r="E287" s="8"/>
      <c r="F287" s="140"/>
      <c r="G287" s="8"/>
      <c r="H287" s="8"/>
      <c r="I287" s="8"/>
      <c r="J287" s="141"/>
      <c r="K287" s="10"/>
      <c r="L287" s="10"/>
      <c r="M287" s="11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  <c r="HF287" s="8"/>
      <c r="HG287" s="8"/>
      <c r="HH287" s="8"/>
      <c r="HI287" s="8"/>
      <c r="HJ287" s="8"/>
      <c r="HK287" s="8"/>
      <c r="HL287" s="8"/>
      <c r="HM287" s="8"/>
      <c r="HN287" s="8"/>
      <c r="HO287" s="8"/>
      <c r="HP287" s="8"/>
      <c r="HQ287" s="8"/>
      <c r="HR287" s="8"/>
      <c r="HS287" s="8"/>
      <c r="HT287" s="8"/>
      <c r="HU287" s="8"/>
      <c r="HV287" s="8"/>
      <c r="HW287" s="8"/>
      <c r="HX287" s="8"/>
      <c r="HY287" s="8"/>
      <c r="HZ287" s="8"/>
      <c r="IA287" s="8"/>
      <c r="IB287" s="8"/>
      <c r="IC287" s="8"/>
      <c r="ID287" s="8"/>
      <c r="IE287" s="8"/>
      <c r="IF287" s="8"/>
      <c r="IG287" s="8"/>
      <c r="IH287" s="8"/>
      <c r="II287" s="8"/>
      <c r="IJ287" s="8"/>
      <c r="IK287" s="8"/>
      <c r="IL287" s="8"/>
      <c r="IM287" s="8"/>
      <c r="IN287" s="8"/>
      <c r="IO287" s="8"/>
    </row>
    <row r="288" spans="1:249" s="7" customFormat="1" x14ac:dyDescent="0.85">
      <c r="A288" s="8"/>
      <c r="B288" s="8"/>
      <c r="C288" s="139"/>
      <c r="D288" s="8"/>
      <c r="E288" s="8"/>
      <c r="F288" s="140"/>
      <c r="G288" s="8"/>
      <c r="H288" s="8"/>
      <c r="I288" s="8"/>
      <c r="J288" s="141"/>
      <c r="K288" s="10"/>
      <c r="L288" s="10"/>
      <c r="M288" s="11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FS288" s="8"/>
      <c r="FT288" s="8"/>
      <c r="FU288" s="8"/>
      <c r="FV288" s="8"/>
      <c r="FW288" s="8"/>
      <c r="FX288" s="8"/>
      <c r="FY288" s="8"/>
      <c r="FZ288" s="8"/>
      <c r="GA288" s="8"/>
      <c r="GB288" s="8"/>
      <c r="GC288" s="8"/>
      <c r="GD288" s="8"/>
      <c r="GE288" s="8"/>
      <c r="GF288" s="8"/>
      <c r="GG288" s="8"/>
      <c r="GH288" s="8"/>
      <c r="GI288" s="8"/>
      <c r="GJ288" s="8"/>
      <c r="GK288" s="8"/>
      <c r="GL288" s="8"/>
      <c r="GM288" s="8"/>
      <c r="GN288" s="8"/>
      <c r="GO288" s="8"/>
      <c r="GP288" s="8"/>
      <c r="GQ288" s="8"/>
      <c r="GR288" s="8"/>
      <c r="GS288" s="8"/>
      <c r="GT288" s="8"/>
      <c r="GU288" s="8"/>
      <c r="GV288" s="8"/>
      <c r="GW288" s="8"/>
      <c r="GX288" s="8"/>
      <c r="GY288" s="8"/>
      <c r="GZ288" s="8"/>
      <c r="HA288" s="8"/>
      <c r="HB288" s="8"/>
      <c r="HC288" s="8"/>
      <c r="HD288" s="8"/>
      <c r="HE288" s="8"/>
      <c r="HF288" s="8"/>
      <c r="HG288" s="8"/>
      <c r="HH288" s="8"/>
      <c r="HI288" s="8"/>
      <c r="HJ288" s="8"/>
      <c r="HK288" s="8"/>
      <c r="HL288" s="8"/>
      <c r="HM288" s="8"/>
      <c r="HN288" s="8"/>
      <c r="HO288" s="8"/>
      <c r="HP288" s="8"/>
      <c r="HQ288" s="8"/>
      <c r="HR288" s="8"/>
      <c r="HS288" s="8"/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/>
      <c r="IL288" s="8"/>
      <c r="IM288" s="8"/>
      <c r="IN288" s="8"/>
      <c r="IO288" s="8"/>
    </row>
    <row r="289" spans="1:249" s="7" customFormat="1" x14ac:dyDescent="0.85">
      <c r="A289" s="8"/>
      <c r="B289" s="8"/>
      <c r="C289" s="139"/>
      <c r="D289" s="8"/>
      <c r="E289" s="8"/>
      <c r="F289" s="140"/>
      <c r="G289" s="8"/>
      <c r="H289" s="8"/>
      <c r="I289" s="8"/>
      <c r="J289" s="141"/>
      <c r="K289" s="10"/>
      <c r="L289" s="10"/>
      <c r="M289" s="11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  <c r="GZ289" s="8"/>
      <c r="HA289" s="8"/>
      <c r="HB289" s="8"/>
      <c r="HC289" s="8"/>
      <c r="HD289" s="8"/>
      <c r="HE289" s="8"/>
      <c r="HF289" s="8"/>
      <c r="HG289" s="8"/>
      <c r="HH289" s="8"/>
      <c r="HI289" s="8"/>
      <c r="HJ289" s="8"/>
      <c r="HK289" s="8"/>
      <c r="HL289" s="8"/>
      <c r="HM289" s="8"/>
      <c r="HN289" s="8"/>
      <c r="HO289" s="8"/>
      <c r="HP289" s="8"/>
      <c r="HQ289" s="8"/>
      <c r="HR289" s="8"/>
      <c r="HS289" s="8"/>
      <c r="HT289" s="8"/>
      <c r="HU289" s="8"/>
      <c r="HV289" s="8"/>
      <c r="HW289" s="8"/>
      <c r="HX289" s="8"/>
      <c r="HY289" s="8"/>
      <c r="HZ289" s="8"/>
      <c r="IA289" s="8"/>
      <c r="IB289" s="8"/>
      <c r="IC289" s="8"/>
      <c r="ID289" s="8"/>
      <c r="IE289" s="8"/>
      <c r="IF289" s="8"/>
      <c r="IG289" s="8"/>
      <c r="IH289" s="8"/>
      <c r="II289" s="8"/>
      <c r="IJ289" s="8"/>
      <c r="IK289" s="8"/>
      <c r="IL289" s="8"/>
      <c r="IM289" s="8"/>
      <c r="IN289" s="8"/>
      <c r="IO289" s="8"/>
    </row>
    <row r="290" spans="1:249" s="7" customFormat="1" x14ac:dyDescent="0.85">
      <c r="A290" s="8"/>
      <c r="B290" s="8"/>
      <c r="C290" s="139"/>
      <c r="D290" s="8"/>
      <c r="E290" s="8"/>
      <c r="F290" s="140"/>
      <c r="G290" s="8"/>
      <c r="H290" s="8"/>
      <c r="I290" s="8"/>
      <c r="J290" s="141"/>
      <c r="K290" s="10"/>
      <c r="L290" s="10"/>
      <c r="M290" s="11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  <c r="GK290" s="8"/>
      <c r="GL290" s="8"/>
      <c r="GM290" s="8"/>
      <c r="GN290" s="8"/>
      <c r="GO290" s="8"/>
      <c r="GP290" s="8"/>
      <c r="GQ290" s="8"/>
      <c r="GR290" s="8"/>
      <c r="GS290" s="8"/>
      <c r="GT290" s="8"/>
      <c r="GU290" s="8"/>
      <c r="GV290" s="8"/>
      <c r="GW290" s="8"/>
      <c r="GX290" s="8"/>
      <c r="GY290" s="8"/>
      <c r="GZ290" s="8"/>
      <c r="HA290" s="8"/>
      <c r="HB290" s="8"/>
      <c r="HC290" s="8"/>
      <c r="HD290" s="8"/>
      <c r="HE290" s="8"/>
      <c r="HF290" s="8"/>
      <c r="HG290" s="8"/>
      <c r="HH290" s="8"/>
      <c r="HI290" s="8"/>
      <c r="HJ290" s="8"/>
      <c r="HK290" s="8"/>
      <c r="HL290" s="8"/>
      <c r="HM290" s="8"/>
      <c r="HN290" s="8"/>
      <c r="HO290" s="8"/>
      <c r="HP290" s="8"/>
      <c r="HQ290" s="8"/>
      <c r="HR290" s="8"/>
      <c r="HS290" s="8"/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/>
      <c r="IL290" s="8"/>
      <c r="IM290" s="8"/>
      <c r="IN290" s="8"/>
      <c r="IO290" s="8"/>
    </row>
    <row r="291" spans="1:249" s="7" customFormat="1" x14ac:dyDescent="0.85">
      <c r="A291" s="8"/>
      <c r="B291" s="8"/>
      <c r="C291" s="139"/>
      <c r="D291" s="8"/>
      <c r="E291" s="8"/>
      <c r="F291" s="140"/>
      <c r="G291" s="8"/>
      <c r="H291" s="8"/>
      <c r="I291" s="8"/>
      <c r="J291" s="141"/>
      <c r="K291" s="10"/>
      <c r="L291" s="10"/>
      <c r="M291" s="11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  <c r="GZ291" s="8"/>
      <c r="HA291" s="8"/>
      <c r="HB291" s="8"/>
      <c r="HC291" s="8"/>
      <c r="HD291" s="8"/>
      <c r="HE291" s="8"/>
      <c r="HF291" s="8"/>
      <c r="HG291" s="8"/>
      <c r="HH291" s="8"/>
      <c r="HI291" s="8"/>
      <c r="HJ291" s="8"/>
      <c r="HK291" s="8"/>
      <c r="HL291" s="8"/>
      <c r="HM291" s="8"/>
      <c r="HN291" s="8"/>
      <c r="HO291" s="8"/>
      <c r="HP291" s="8"/>
      <c r="HQ291" s="8"/>
      <c r="HR291" s="8"/>
      <c r="HS291" s="8"/>
      <c r="HT291" s="8"/>
      <c r="HU291" s="8"/>
      <c r="HV291" s="8"/>
      <c r="HW291" s="8"/>
      <c r="HX291" s="8"/>
      <c r="HY291" s="8"/>
      <c r="HZ291" s="8"/>
      <c r="IA291" s="8"/>
      <c r="IB291" s="8"/>
      <c r="IC291" s="8"/>
      <c r="ID291" s="8"/>
      <c r="IE291" s="8"/>
      <c r="IF291" s="8"/>
      <c r="IG291" s="8"/>
      <c r="IH291" s="8"/>
      <c r="II291" s="8"/>
      <c r="IJ291" s="8"/>
      <c r="IK291" s="8"/>
      <c r="IL291" s="8"/>
      <c r="IM291" s="8"/>
      <c r="IN291" s="8"/>
      <c r="IO291" s="8"/>
    </row>
    <row r="292" spans="1:249" s="7" customFormat="1" x14ac:dyDescent="0.85">
      <c r="A292" s="8"/>
      <c r="B292" s="8"/>
      <c r="C292" s="139"/>
      <c r="D292" s="8"/>
      <c r="E292" s="8"/>
      <c r="F292" s="140"/>
      <c r="G292" s="8"/>
      <c r="H292" s="8"/>
      <c r="I292" s="8"/>
      <c r="J292" s="141"/>
      <c r="K292" s="10"/>
      <c r="L292" s="10"/>
      <c r="M292" s="11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FS292" s="8"/>
      <c r="FT292" s="8"/>
      <c r="FU292" s="8"/>
      <c r="FV292" s="8"/>
      <c r="FW292" s="8"/>
      <c r="FX292" s="8"/>
      <c r="FY292" s="8"/>
      <c r="FZ292" s="8"/>
      <c r="GA292" s="8"/>
      <c r="GB292" s="8"/>
      <c r="GC292" s="8"/>
      <c r="GD292" s="8"/>
      <c r="GE292" s="8"/>
      <c r="GF292" s="8"/>
      <c r="GG292" s="8"/>
      <c r="GH292" s="8"/>
      <c r="GI292" s="8"/>
      <c r="GJ292" s="8"/>
      <c r="GK292" s="8"/>
      <c r="GL292" s="8"/>
      <c r="GM292" s="8"/>
      <c r="GN292" s="8"/>
      <c r="GO292" s="8"/>
      <c r="GP292" s="8"/>
      <c r="GQ292" s="8"/>
      <c r="GR292" s="8"/>
      <c r="GS292" s="8"/>
      <c r="GT292" s="8"/>
      <c r="GU292" s="8"/>
      <c r="GV292" s="8"/>
      <c r="GW292" s="8"/>
      <c r="GX292" s="8"/>
      <c r="GY292" s="8"/>
      <c r="GZ292" s="8"/>
      <c r="HA292" s="8"/>
      <c r="HB292" s="8"/>
      <c r="HC292" s="8"/>
      <c r="HD292" s="8"/>
      <c r="HE292" s="8"/>
      <c r="HF292" s="8"/>
      <c r="HG292" s="8"/>
      <c r="HH292" s="8"/>
      <c r="HI292" s="8"/>
      <c r="HJ292" s="8"/>
      <c r="HK292" s="8"/>
      <c r="HL292" s="8"/>
      <c r="HM292" s="8"/>
      <c r="HN292" s="8"/>
      <c r="HO292" s="8"/>
      <c r="HP292" s="8"/>
      <c r="HQ292" s="8"/>
      <c r="HR292" s="8"/>
      <c r="HS292" s="8"/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/>
      <c r="IL292" s="8"/>
      <c r="IM292" s="8"/>
      <c r="IN292" s="8"/>
      <c r="IO292" s="8"/>
    </row>
    <row r="293" spans="1:249" s="7" customFormat="1" x14ac:dyDescent="0.85">
      <c r="A293" s="8"/>
      <c r="B293" s="8"/>
      <c r="C293" s="139"/>
      <c r="D293" s="8"/>
      <c r="E293" s="8"/>
      <c r="F293" s="140"/>
      <c r="G293" s="8"/>
      <c r="H293" s="8"/>
      <c r="I293" s="8"/>
      <c r="J293" s="141"/>
      <c r="K293" s="10"/>
      <c r="L293" s="10"/>
      <c r="M293" s="11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FS293" s="8"/>
      <c r="FT293" s="8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  <c r="GK293" s="8"/>
      <c r="GL293" s="8"/>
      <c r="GM293" s="8"/>
      <c r="GN293" s="8"/>
      <c r="GO293" s="8"/>
      <c r="GP293" s="8"/>
      <c r="GQ293" s="8"/>
      <c r="GR293" s="8"/>
      <c r="GS293" s="8"/>
      <c r="GT293" s="8"/>
      <c r="GU293" s="8"/>
      <c r="GV293" s="8"/>
      <c r="GW293" s="8"/>
      <c r="GX293" s="8"/>
      <c r="GY293" s="8"/>
      <c r="GZ293" s="8"/>
      <c r="HA293" s="8"/>
      <c r="HB293" s="8"/>
      <c r="HC293" s="8"/>
      <c r="HD293" s="8"/>
      <c r="HE293" s="8"/>
      <c r="HF293" s="8"/>
      <c r="HG293" s="8"/>
      <c r="HH293" s="8"/>
      <c r="HI293" s="8"/>
      <c r="HJ293" s="8"/>
      <c r="HK293" s="8"/>
      <c r="HL293" s="8"/>
      <c r="HM293" s="8"/>
      <c r="HN293" s="8"/>
      <c r="HO293" s="8"/>
      <c r="HP293" s="8"/>
      <c r="HQ293" s="8"/>
      <c r="HR293" s="8"/>
      <c r="HS293" s="8"/>
      <c r="HT293" s="8"/>
      <c r="HU293" s="8"/>
      <c r="HV293" s="8"/>
      <c r="HW293" s="8"/>
      <c r="HX293" s="8"/>
      <c r="HY293" s="8"/>
      <c r="HZ293" s="8"/>
      <c r="IA293" s="8"/>
      <c r="IB293" s="8"/>
      <c r="IC293" s="8"/>
      <c r="ID293" s="8"/>
      <c r="IE293" s="8"/>
      <c r="IF293" s="8"/>
      <c r="IG293" s="8"/>
      <c r="IH293" s="8"/>
      <c r="II293" s="8"/>
      <c r="IJ293" s="8"/>
      <c r="IK293" s="8"/>
      <c r="IL293" s="8"/>
      <c r="IM293" s="8"/>
      <c r="IN293" s="8"/>
      <c r="IO293" s="8"/>
    </row>
    <row r="294" spans="1:249" s="7" customFormat="1" x14ac:dyDescent="0.85">
      <c r="A294" s="8"/>
      <c r="B294" s="8"/>
      <c r="C294" s="139"/>
      <c r="D294" s="8"/>
      <c r="E294" s="8"/>
      <c r="F294" s="140"/>
      <c r="G294" s="8"/>
      <c r="H294" s="8"/>
      <c r="I294" s="8"/>
      <c r="J294" s="141"/>
      <c r="K294" s="10"/>
      <c r="L294" s="10"/>
      <c r="M294" s="11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FS294" s="8"/>
      <c r="FT294" s="8"/>
      <c r="FU294" s="8"/>
      <c r="FV294" s="8"/>
      <c r="FW294" s="8"/>
      <c r="FX294" s="8"/>
      <c r="FY294" s="8"/>
      <c r="FZ294" s="8"/>
      <c r="GA294" s="8"/>
      <c r="GB294" s="8"/>
      <c r="GC294" s="8"/>
      <c r="GD294" s="8"/>
      <c r="GE294" s="8"/>
      <c r="GF294" s="8"/>
      <c r="GG294" s="8"/>
      <c r="GH294" s="8"/>
      <c r="GI294" s="8"/>
      <c r="GJ294" s="8"/>
      <c r="GK294" s="8"/>
      <c r="GL294" s="8"/>
      <c r="GM294" s="8"/>
      <c r="GN294" s="8"/>
      <c r="GO294" s="8"/>
      <c r="GP294" s="8"/>
      <c r="GQ294" s="8"/>
      <c r="GR294" s="8"/>
      <c r="GS294" s="8"/>
      <c r="GT294" s="8"/>
      <c r="GU294" s="8"/>
      <c r="GV294" s="8"/>
      <c r="GW294" s="8"/>
      <c r="GX294" s="8"/>
      <c r="GY294" s="8"/>
      <c r="GZ294" s="8"/>
      <c r="HA294" s="8"/>
      <c r="HB294" s="8"/>
      <c r="HC294" s="8"/>
      <c r="HD294" s="8"/>
      <c r="HE294" s="8"/>
      <c r="HF294" s="8"/>
      <c r="HG294" s="8"/>
      <c r="HH294" s="8"/>
      <c r="HI294" s="8"/>
      <c r="HJ294" s="8"/>
      <c r="HK294" s="8"/>
      <c r="HL294" s="8"/>
      <c r="HM294" s="8"/>
      <c r="HN294" s="8"/>
      <c r="HO294" s="8"/>
      <c r="HP294" s="8"/>
      <c r="HQ294" s="8"/>
      <c r="HR294" s="8"/>
      <c r="HS294" s="8"/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/>
      <c r="IL294" s="8"/>
      <c r="IM294" s="8"/>
      <c r="IN294" s="8"/>
      <c r="IO294" s="8"/>
    </row>
    <row r="295" spans="1:249" s="7" customFormat="1" x14ac:dyDescent="0.85">
      <c r="A295" s="8"/>
      <c r="B295" s="8"/>
      <c r="C295" s="139"/>
      <c r="D295" s="8"/>
      <c r="E295" s="8"/>
      <c r="F295" s="140"/>
      <c r="G295" s="8"/>
      <c r="H295" s="8"/>
      <c r="I295" s="8"/>
      <c r="J295" s="141"/>
      <c r="K295" s="10"/>
      <c r="L295" s="10"/>
      <c r="M295" s="11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FS295" s="8"/>
      <c r="FT295" s="8"/>
      <c r="FU295" s="8"/>
      <c r="FV295" s="8"/>
      <c r="FW295" s="8"/>
      <c r="FX295" s="8"/>
      <c r="FY295" s="8"/>
      <c r="FZ295" s="8"/>
      <c r="GA295" s="8"/>
      <c r="GB295" s="8"/>
      <c r="GC295" s="8"/>
      <c r="GD295" s="8"/>
      <c r="GE295" s="8"/>
      <c r="GF295" s="8"/>
      <c r="GG295" s="8"/>
      <c r="GH295" s="8"/>
      <c r="GI295" s="8"/>
      <c r="GJ295" s="8"/>
      <c r="GK295" s="8"/>
      <c r="GL295" s="8"/>
      <c r="GM295" s="8"/>
      <c r="GN295" s="8"/>
      <c r="GO295" s="8"/>
      <c r="GP295" s="8"/>
      <c r="GQ295" s="8"/>
      <c r="GR295" s="8"/>
      <c r="GS295" s="8"/>
      <c r="GT295" s="8"/>
      <c r="GU295" s="8"/>
      <c r="GV295" s="8"/>
      <c r="GW295" s="8"/>
      <c r="GX295" s="8"/>
      <c r="GY295" s="8"/>
      <c r="GZ295" s="8"/>
      <c r="HA295" s="8"/>
      <c r="HB295" s="8"/>
      <c r="HC295" s="8"/>
      <c r="HD295" s="8"/>
      <c r="HE295" s="8"/>
      <c r="HF295" s="8"/>
      <c r="HG295" s="8"/>
      <c r="HH295" s="8"/>
      <c r="HI295" s="8"/>
      <c r="HJ295" s="8"/>
      <c r="HK295" s="8"/>
      <c r="HL295" s="8"/>
      <c r="HM295" s="8"/>
      <c r="HN295" s="8"/>
      <c r="HO295" s="8"/>
      <c r="HP295" s="8"/>
      <c r="HQ295" s="8"/>
      <c r="HR295" s="8"/>
      <c r="HS295" s="8"/>
      <c r="HT295" s="8"/>
      <c r="HU295" s="8"/>
      <c r="HV295" s="8"/>
      <c r="HW295" s="8"/>
      <c r="HX295" s="8"/>
      <c r="HY295" s="8"/>
      <c r="HZ295" s="8"/>
      <c r="IA295" s="8"/>
      <c r="IB295" s="8"/>
      <c r="IC295" s="8"/>
      <c r="ID295" s="8"/>
      <c r="IE295" s="8"/>
      <c r="IF295" s="8"/>
      <c r="IG295" s="8"/>
      <c r="IH295" s="8"/>
      <c r="II295" s="8"/>
      <c r="IJ295" s="8"/>
      <c r="IK295" s="8"/>
      <c r="IL295" s="8"/>
      <c r="IM295" s="8"/>
      <c r="IN295" s="8"/>
      <c r="IO295" s="8"/>
    </row>
    <row r="296" spans="1:249" s="7" customFormat="1" x14ac:dyDescent="0.85">
      <c r="A296" s="8"/>
      <c r="B296" s="8"/>
      <c r="C296" s="139"/>
      <c r="D296" s="8"/>
      <c r="E296" s="8"/>
      <c r="F296" s="140"/>
      <c r="G296" s="8"/>
      <c r="H296" s="8"/>
      <c r="I296" s="8"/>
      <c r="J296" s="141"/>
      <c r="K296" s="10"/>
      <c r="L296" s="10"/>
      <c r="M296" s="11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FS296" s="8"/>
      <c r="FT296" s="8"/>
      <c r="FU296" s="8"/>
      <c r="FV296" s="8"/>
      <c r="FW296" s="8"/>
      <c r="FX296" s="8"/>
      <c r="FY296" s="8"/>
      <c r="FZ296" s="8"/>
      <c r="GA296" s="8"/>
      <c r="GB296" s="8"/>
      <c r="GC296" s="8"/>
      <c r="GD296" s="8"/>
      <c r="GE296" s="8"/>
      <c r="GF296" s="8"/>
      <c r="GG296" s="8"/>
      <c r="GH296" s="8"/>
      <c r="GI296" s="8"/>
      <c r="GJ296" s="8"/>
      <c r="GK296" s="8"/>
      <c r="GL296" s="8"/>
      <c r="GM296" s="8"/>
      <c r="GN296" s="8"/>
      <c r="GO296" s="8"/>
      <c r="GP296" s="8"/>
      <c r="GQ296" s="8"/>
      <c r="GR296" s="8"/>
      <c r="GS296" s="8"/>
      <c r="GT296" s="8"/>
      <c r="GU296" s="8"/>
      <c r="GV296" s="8"/>
      <c r="GW296" s="8"/>
      <c r="GX296" s="8"/>
      <c r="GY296" s="8"/>
      <c r="GZ296" s="8"/>
      <c r="HA296" s="8"/>
      <c r="HB296" s="8"/>
      <c r="HC296" s="8"/>
      <c r="HD296" s="8"/>
      <c r="HE296" s="8"/>
      <c r="HF296" s="8"/>
      <c r="HG296" s="8"/>
      <c r="HH296" s="8"/>
      <c r="HI296" s="8"/>
      <c r="HJ296" s="8"/>
      <c r="HK296" s="8"/>
      <c r="HL296" s="8"/>
      <c r="HM296" s="8"/>
      <c r="HN296" s="8"/>
      <c r="HO296" s="8"/>
      <c r="HP296" s="8"/>
      <c r="HQ296" s="8"/>
      <c r="HR296" s="8"/>
      <c r="HS296" s="8"/>
      <c r="HT296" s="8"/>
      <c r="HU296" s="8"/>
      <c r="HV296" s="8"/>
      <c r="HW296" s="8"/>
      <c r="HX296" s="8"/>
      <c r="HY296" s="8"/>
      <c r="HZ296" s="8"/>
      <c r="IA296" s="8"/>
      <c r="IB296" s="8"/>
      <c r="IC296" s="8"/>
      <c r="ID296" s="8"/>
      <c r="IE296" s="8"/>
      <c r="IF296" s="8"/>
      <c r="IG296" s="8"/>
      <c r="IH296" s="8"/>
      <c r="II296" s="8"/>
      <c r="IJ296" s="8"/>
      <c r="IK296" s="8"/>
      <c r="IL296" s="8"/>
      <c r="IM296" s="8"/>
      <c r="IN296" s="8"/>
      <c r="IO296" s="8"/>
    </row>
    <row r="297" spans="1:249" s="7" customFormat="1" x14ac:dyDescent="0.85">
      <c r="A297" s="8"/>
      <c r="B297" s="8"/>
      <c r="C297" s="139"/>
      <c r="D297" s="8"/>
      <c r="E297" s="8"/>
      <c r="F297" s="140"/>
      <c r="G297" s="8"/>
      <c r="H297" s="8"/>
      <c r="I297" s="8"/>
      <c r="J297" s="141"/>
      <c r="K297" s="10"/>
      <c r="L297" s="10"/>
      <c r="M297" s="11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FS297" s="8"/>
      <c r="FT297" s="8"/>
      <c r="FU297" s="8"/>
      <c r="FV297" s="8"/>
      <c r="FW297" s="8"/>
      <c r="FX297" s="8"/>
      <c r="FY297" s="8"/>
      <c r="FZ297" s="8"/>
      <c r="GA297" s="8"/>
      <c r="GB297" s="8"/>
      <c r="GC297" s="8"/>
      <c r="GD297" s="8"/>
      <c r="GE297" s="8"/>
      <c r="GF297" s="8"/>
      <c r="GG297" s="8"/>
      <c r="GH297" s="8"/>
      <c r="GI297" s="8"/>
      <c r="GJ297" s="8"/>
      <c r="GK297" s="8"/>
      <c r="GL297" s="8"/>
      <c r="GM297" s="8"/>
      <c r="GN297" s="8"/>
      <c r="GO297" s="8"/>
      <c r="GP297" s="8"/>
      <c r="GQ297" s="8"/>
      <c r="GR297" s="8"/>
      <c r="GS297" s="8"/>
      <c r="GT297" s="8"/>
      <c r="GU297" s="8"/>
      <c r="GV297" s="8"/>
      <c r="GW297" s="8"/>
      <c r="GX297" s="8"/>
      <c r="GY297" s="8"/>
      <c r="GZ297" s="8"/>
      <c r="HA297" s="8"/>
      <c r="HB297" s="8"/>
      <c r="HC297" s="8"/>
      <c r="HD297" s="8"/>
      <c r="HE297" s="8"/>
      <c r="HF297" s="8"/>
      <c r="HG297" s="8"/>
      <c r="HH297" s="8"/>
      <c r="HI297" s="8"/>
      <c r="HJ297" s="8"/>
      <c r="HK297" s="8"/>
      <c r="HL297" s="8"/>
      <c r="HM297" s="8"/>
      <c r="HN297" s="8"/>
      <c r="HO297" s="8"/>
      <c r="HP297" s="8"/>
      <c r="HQ297" s="8"/>
      <c r="HR297" s="8"/>
      <c r="HS297" s="8"/>
      <c r="HT297" s="8"/>
      <c r="HU297" s="8"/>
      <c r="HV297" s="8"/>
      <c r="HW297" s="8"/>
      <c r="HX297" s="8"/>
      <c r="HY297" s="8"/>
      <c r="HZ297" s="8"/>
      <c r="IA297" s="8"/>
      <c r="IB297" s="8"/>
      <c r="IC297" s="8"/>
      <c r="ID297" s="8"/>
      <c r="IE297" s="8"/>
      <c r="IF297" s="8"/>
      <c r="IG297" s="8"/>
      <c r="IH297" s="8"/>
      <c r="II297" s="8"/>
      <c r="IJ297" s="8"/>
      <c r="IK297" s="8"/>
      <c r="IL297" s="8"/>
      <c r="IM297" s="8"/>
      <c r="IN297" s="8"/>
      <c r="IO297" s="8"/>
    </row>
    <row r="298" spans="1:249" s="7" customFormat="1" x14ac:dyDescent="0.85">
      <c r="A298" s="8"/>
      <c r="B298" s="8"/>
      <c r="C298" s="139"/>
      <c r="D298" s="8"/>
      <c r="E298" s="8"/>
      <c r="F298" s="140"/>
      <c r="G298" s="8"/>
      <c r="H298" s="8"/>
      <c r="I298" s="8"/>
      <c r="J298" s="141"/>
      <c r="K298" s="10"/>
      <c r="L298" s="10"/>
      <c r="M298" s="11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  <c r="GK298" s="8"/>
      <c r="GL298" s="8"/>
      <c r="GM298" s="8"/>
      <c r="GN298" s="8"/>
      <c r="GO298" s="8"/>
      <c r="GP298" s="8"/>
      <c r="GQ298" s="8"/>
      <c r="GR298" s="8"/>
      <c r="GS298" s="8"/>
      <c r="GT298" s="8"/>
      <c r="GU298" s="8"/>
      <c r="GV298" s="8"/>
      <c r="GW298" s="8"/>
      <c r="GX298" s="8"/>
      <c r="GY298" s="8"/>
      <c r="GZ298" s="8"/>
      <c r="HA298" s="8"/>
      <c r="HB298" s="8"/>
      <c r="HC298" s="8"/>
      <c r="HD298" s="8"/>
      <c r="HE298" s="8"/>
      <c r="HF298" s="8"/>
      <c r="HG298" s="8"/>
      <c r="HH298" s="8"/>
      <c r="HI298" s="8"/>
      <c r="HJ298" s="8"/>
      <c r="HK298" s="8"/>
      <c r="HL298" s="8"/>
      <c r="HM298" s="8"/>
      <c r="HN298" s="8"/>
      <c r="HO298" s="8"/>
      <c r="HP298" s="8"/>
      <c r="HQ298" s="8"/>
      <c r="HR298" s="8"/>
      <c r="HS298" s="8"/>
      <c r="HT298" s="8"/>
      <c r="HU298" s="8"/>
      <c r="HV298" s="8"/>
      <c r="HW298" s="8"/>
      <c r="HX298" s="8"/>
      <c r="HY298" s="8"/>
      <c r="HZ298" s="8"/>
      <c r="IA298" s="8"/>
      <c r="IB298" s="8"/>
      <c r="IC298" s="8"/>
      <c r="ID298" s="8"/>
      <c r="IE298" s="8"/>
      <c r="IF298" s="8"/>
      <c r="IG298" s="8"/>
      <c r="IH298" s="8"/>
      <c r="II298" s="8"/>
      <c r="IJ298" s="8"/>
      <c r="IK298" s="8"/>
      <c r="IL298" s="8"/>
      <c r="IM298" s="8"/>
      <c r="IN298" s="8"/>
      <c r="IO298" s="8"/>
    </row>
    <row r="299" spans="1:249" s="7" customFormat="1" x14ac:dyDescent="0.85">
      <c r="A299" s="8"/>
      <c r="B299" s="8"/>
      <c r="C299" s="139"/>
      <c r="D299" s="8"/>
      <c r="E299" s="8"/>
      <c r="F299" s="140"/>
      <c r="G299" s="8"/>
      <c r="H299" s="8"/>
      <c r="I299" s="8"/>
      <c r="J299" s="141"/>
      <c r="K299" s="10"/>
      <c r="L299" s="10"/>
      <c r="M299" s="11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FS299" s="8"/>
      <c r="FT299" s="8"/>
      <c r="FU299" s="8"/>
      <c r="FV299" s="8"/>
      <c r="FW299" s="8"/>
      <c r="FX299" s="8"/>
      <c r="FY299" s="8"/>
      <c r="FZ299" s="8"/>
      <c r="GA299" s="8"/>
      <c r="GB299" s="8"/>
      <c r="GC299" s="8"/>
      <c r="GD299" s="8"/>
      <c r="GE299" s="8"/>
      <c r="GF299" s="8"/>
      <c r="GG299" s="8"/>
      <c r="GH299" s="8"/>
      <c r="GI299" s="8"/>
      <c r="GJ299" s="8"/>
      <c r="GK299" s="8"/>
      <c r="GL299" s="8"/>
      <c r="GM299" s="8"/>
      <c r="GN299" s="8"/>
      <c r="GO299" s="8"/>
      <c r="GP299" s="8"/>
      <c r="GQ299" s="8"/>
      <c r="GR299" s="8"/>
      <c r="GS299" s="8"/>
      <c r="GT299" s="8"/>
      <c r="GU299" s="8"/>
      <c r="GV299" s="8"/>
      <c r="GW299" s="8"/>
      <c r="GX299" s="8"/>
      <c r="GY299" s="8"/>
      <c r="GZ299" s="8"/>
      <c r="HA299" s="8"/>
      <c r="HB299" s="8"/>
      <c r="HC299" s="8"/>
      <c r="HD299" s="8"/>
      <c r="HE299" s="8"/>
      <c r="HF299" s="8"/>
      <c r="HG299" s="8"/>
      <c r="HH299" s="8"/>
      <c r="HI299" s="8"/>
      <c r="HJ299" s="8"/>
      <c r="HK299" s="8"/>
      <c r="HL299" s="8"/>
      <c r="HM299" s="8"/>
      <c r="HN299" s="8"/>
      <c r="HO299" s="8"/>
      <c r="HP299" s="8"/>
      <c r="HQ299" s="8"/>
      <c r="HR299" s="8"/>
      <c r="HS299" s="8"/>
      <c r="HT299" s="8"/>
      <c r="HU299" s="8"/>
      <c r="HV299" s="8"/>
      <c r="HW299" s="8"/>
      <c r="HX299" s="8"/>
      <c r="HY299" s="8"/>
      <c r="HZ299" s="8"/>
      <c r="IA299" s="8"/>
      <c r="IB299" s="8"/>
      <c r="IC299" s="8"/>
      <c r="ID299" s="8"/>
      <c r="IE299" s="8"/>
      <c r="IF299" s="8"/>
      <c r="IG299" s="8"/>
      <c r="IH299" s="8"/>
      <c r="II299" s="8"/>
      <c r="IJ299" s="8"/>
      <c r="IK299" s="8"/>
      <c r="IL299" s="8"/>
      <c r="IM299" s="8"/>
      <c r="IN299" s="8"/>
      <c r="IO299" s="8"/>
    </row>
    <row r="300" spans="1:249" s="7" customFormat="1" x14ac:dyDescent="0.85">
      <c r="A300" s="8"/>
      <c r="B300" s="8"/>
      <c r="C300" s="139"/>
      <c r="D300" s="8"/>
      <c r="E300" s="8"/>
      <c r="F300" s="140"/>
      <c r="G300" s="8"/>
      <c r="H300" s="8"/>
      <c r="I300" s="8"/>
      <c r="J300" s="141"/>
      <c r="K300" s="10"/>
      <c r="L300" s="10"/>
      <c r="M300" s="11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FS300" s="8"/>
      <c r="FT300" s="8"/>
      <c r="FU300" s="8"/>
      <c r="FV300" s="8"/>
      <c r="FW300" s="8"/>
      <c r="FX300" s="8"/>
      <c r="FY300" s="8"/>
      <c r="FZ300" s="8"/>
      <c r="GA300" s="8"/>
      <c r="GB300" s="8"/>
      <c r="GC300" s="8"/>
      <c r="GD300" s="8"/>
      <c r="GE300" s="8"/>
      <c r="GF300" s="8"/>
      <c r="GG300" s="8"/>
      <c r="GH300" s="8"/>
      <c r="GI300" s="8"/>
      <c r="GJ300" s="8"/>
      <c r="GK300" s="8"/>
      <c r="GL300" s="8"/>
      <c r="GM300" s="8"/>
      <c r="GN300" s="8"/>
      <c r="GO300" s="8"/>
      <c r="GP300" s="8"/>
      <c r="GQ300" s="8"/>
      <c r="GR300" s="8"/>
      <c r="GS300" s="8"/>
      <c r="GT300" s="8"/>
      <c r="GU300" s="8"/>
      <c r="GV300" s="8"/>
      <c r="GW300" s="8"/>
      <c r="GX300" s="8"/>
      <c r="GY300" s="8"/>
      <c r="GZ300" s="8"/>
      <c r="HA300" s="8"/>
      <c r="HB300" s="8"/>
      <c r="HC300" s="8"/>
      <c r="HD300" s="8"/>
      <c r="HE300" s="8"/>
      <c r="HF300" s="8"/>
      <c r="HG300" s="8"/>
      <c r="HH300" s="8"/>
      <c r="HI300" s="8"/>
      <c r="HJ300" s="8"/>
      <c r="HK300" s="8"/>
      <c r="HL300" s="8"/>
      <c r="HM300" s="8"/>
      <c r="HN300" s="8"/>
      <c r="HO300" s="8"/>
      <c r="HP300" s="8"/>
      <c r="HQ300" s="8"/>
      <c r="HR300" s="8"/>
      <c r="HS300" s="8"/>
      <c r="HT300" s="8"/>
      <c r="HU300" s="8"/>
      <c r="HV300" s="8"/>
      <c r="HW300" s="8"/>
      <c r="HX300" s="8"/>
      <c r="HY300" s="8"/>
      <c r="HZ300" s="8"/>
      <c r="IA300" s="8"/>
      <c r="IB300" s="8"/>
      <c r="IC300" s="8"/>
      <c r="ID300" s="8"/>
      <c r="IE300" s="8"/>
      <c r="IF300" s="8"/>
      <c r="IG300" s="8"/>
      <c r="IH300" s="8"/>
      <c r="II300" s="8"/>
      <c r="IJ300" s="8"/>
      <c r="IK300" s="8"/>
      <c r="IL300" s="8"/>
      <c r="IM300" s="8"/>
      <c r="IN300" s="8"/>
      <c r="IO300" s="8"/>
    </row>
    <row r="301" spans="1:249" s="7" customFormat="1" x14ac:dyDescent="0.85">
      <c r="A301" s="8"/>
      <c r="B301" s="8"/>
      <c r="C301" s="139"/>
      <c r="D301" s="8"/>
      <c r="E301" s="8"/>
      <c r="F301" s="140"/>
      <c r="G301" s="8"/>
      <c r="H301" s="8"/>
      <c r="I301" s="8"/>
      <c r="J301" s="141"/>
      <c r="K301" s="10"/>
      <c r="L301" s="10"/>
      <c r="M301" s="11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FS301" s="8"/>
      <c r="FT301" s="8"/>
      <c r="FU301" s="8"/>
      <c r="FV301" s="8"/>
      <c r="FW301" s="8"/>
      <c r="FX301" s="8"/>
      <c r="FY301" s="8"/>
      <c r="FZ301" s="8"/>
      <c r="GA301" s="8"/>
      <c r="GB301" s="8"/>
      <c r="GC301" s="8"/>
      <c r="GD301" s="8"/>
      <c r="GE301" s="8"/>
      <c r="GF301" s="8"/>
      <c r="GG301" s="8"/>
      <c r="GH301" s="8"/>
      <c r="GI301" s="8"/>
      <c r="GJ301" s="8"/>
      <c r="GK301" s="8"/>
      <c r="GL301" s="8"/>
      <c r="GM301" s="8"/>
      <c r="GN301" s="8"/>
      <c r="GO301" s="8"/>
      <c r="GP301" s="8"/>
      <c r="GQ301" s="8"/>
      <c r="GR301" s="8"/>
      <c r="GS301" s="8"/>
      <c r="GT301" s="8"/>
      <c r="GU301" s="8"/>
      <c r="GV301" s="8"/>
      <c r="GW301" s="8"/>
      <c r="GX301" s="8"/>
      <c r="GY301" s="8"/>
      <c r="GZ301" s="8"/>
      <c r="HA301" s="8"/>
      <c r="HB301" s="8"/>
      <c r="HC301" s="8"/>
      <c r="HD301" s="8"/>
      <c r="HE301" s="8"/>
      <c r="HF301" s="8"/>
      <c r="HG301" s="8"/>
      <c r="HH301" s="8"/>
      <c r="HI301" s="8"/>
      <c r="HJ301" s="8"/>
      <c r="HK301" s="8"/>
      <c r="HL301" s="8"/>
      <c r="HM301" s="8"/>
      <c r="HN301" s="8"/>
      <c r="HO301" s="8"/>
      <c r="HP301" s="8"/>
      <c r="HQ301" s="8"/>
      <c r="HR301" s="8"/>
      <c r="HS301" s="8"/>
      <c r="HT301" s="8"/>
      <c r="HU301" s="8"/>
      <c r="HV301" s="8"/>
      <c r="HW301" s="8"/>
      <c r="HX301" s="8"/>
      <c r="HY301" s="8"/>
      <c r="HZ301" s="8"/>
      <c r="IA301" s="8"/>
      <c r="IB301" s="8"/>
      <c r="IC301" s="8"/>
      <c r="ID301" s="8"/>
      <c r="IE301" s="8"/>
      <c r="IF301" s="8"/>
      <c r="IG301" s="8"/>
      <c r="IH301" s="8"/>
      <c r="II301" s="8"/>
      <c r="IJ301" s="8"/>
      <c r="IK301" s="8"/>
      <c r="IL301" s="8"/>
      <c r="IM301" s="8"/>
      <c r="IN301" s="8"/>
      <c r="IO301" s="8"/>
    </row>
    <row r="302" spans="1:249" s="7" customFormat="1" x14ac:dyDescent="0.85">
      <c r="A302" s="8"/>
      <c r="B302" s="8"/>
      <c r="C302" s="139"/>
      <c r="D302" s="8"/>
      <c r="E302" s="8"/>
      <c r="F302" s="140"/>
      <c r="G302" s="8"/>
      <c r="H302" s="8"/>
      <c r="I302" s="8"/>
      <c r="J302" s="141"/>
      <c r="K302" s="10"/>
      <c r="L302" s="10"/>
      <c r="M302" s="11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FS302" s="8"/>
      <c r="FT302" s="8"/>
      <c r="FU302" s="8"/>
      <c r="FV302" s="8"/>
      <c r="FW302" s="8"/>
      <c r="FX302" s="8"/>
      <c r="FY302" s="8"/>
      <c r="FZ302" s="8"/>
      <c r="GA302" s="8"/>
      <c r="GB302" s="8"/>
      <c r="GC302" s="8"/>
      <c r="GD302" s="8"/>
      <c r="GE302" s="8"/>
      <c r="GF302" s="8"/>
      <c r="GG302" s="8"/>
      <c r="GH302" s="8"/>
      <c r="GI302" s="8"/>
      <c r="GJ302" s="8"/>
      <c r="GK302" s="8"/>
      <c r="GL302" s="8"/>
      <c r="GM302" s="8"/>
      <c r="GN302" s="8"/>
      <c r="GO302" s="8"/>
      <c r="GP302" s="8"/>
      <c r="GQ302" s="8"/>
      <c r="GR302" s="8"/>
      <c r="GS302" s="8"/>
      <c r="GT302" s="8"/>
      <c r="GU302" s="8"/>
      <c r="GV302" s="8"/>
      <c r="GW302" s="8"/>
      <c r="GX302" s="8"/>
      <c r="GY302" s="8"/>
      <c r="GZ302" s="8"/>
      <c r="HA302" s="8"/>
      <c r="HB302" s="8"/>
      <c r="HC302" s="8"/>
      <c r="HD302" s="8"/>
      <c r="HE302" s="8"/>
      <c r="HF302" s="8"/>
      <c r="HG302" s="8"/>
      <c r="HH302" s="8"/>
      <c r="HI302" s="8"/>
      <c r="HJ302" s="8"/>
      <c r="HK302" s="8"/>
      <c r="HL302" s="8"/>
      <c r="HM302" s="8"/>
      <c r="HN302" s="8"/>
      <c r="HO302" s="8"/>
      <c r="HP302" s="8"/>
      <c r="HQ302" s="8"/>
      <c r="HR302" s="8"/>
      <c r="HS302" s="8"/>
      <c r="HT302" s="8"/>
      <c r="HU302" s="8"/>
      <c r="HV302" s="8"/>
      <c r="HW302" s="8"/>
      <c r="HX302" s="8"/>
      <c r="HY302" s="8"/>
      <c r="HZ302" s="8"/>
      <c r="IA302" s="8"/>
      <c r="IB302" s="8"/>
      <c r="IC302" s="8"/>
      <c r="ID302" s="8"/>
      <c r="IE302" s="8"/>
      <c r="IF302" s="8"/>
      <c r="IG302" s="8"/>
      <c r="IH302" s="8"/>
      <c r="II302" s="8"/>
      <c r="IJ302" s="8"/>
      <c r="IK302" s="8"/>
      <c r="IL302" s="8"/>
      <c r="IM302" s="8"/>
      <c r="IN302" s="8"/>
      <c r="IO302" s="8"/>
    </row>
    <row r="303" spans="1:249" s="7" customFormat="1" x14ac:dyDescent="0.85">
      <c r="A303" s="8"/>
      <c r="B303" s="8"/>
      <c r="C303" s="139"/>
      <c r="D303" s="8"/>
      <c r="E303" s="8"/>
      <c r="F303" s="140"/>
      <c r="G303" s="8"/>
      <c r="H303" s="8"/>
      <c r="I303" s="8"/>
      <c r="J303" s="141"/>
      <c r="K303" s="10"/>
      <c r="L303" s="10"/>
      <c r="M303" s="11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FS303" s="8"/>
      <c r="FT303" s="8"/>
      <c r="FU303" s="8"/>
      <c r="FV303" s="8"/>
      <c r="FW303" s="8"/>
      <c r="FX303" s="8"/>
      <c r="FY303" s="8"/>
      <c r="FZ303" s="8"/>
      <c r="GA303" s="8"/>
      <c r="GB303" s="8"/>
      <c r="GC303" s="8"/>
      <c r="GD303" s="8"/>
      <c r="GE303" s="8"/>
      <c r="GF303" s="8"/>
      <c r="GG303" s="8"/>
      <c r="GH303" s="8"/>
      <c r="GI303" s="8"/>
      <c r="GJ303" s="8"/>
      <c r="GK303" s="8"/>
      <c r="GL303" s="8"/>
      <c r="GM303" s="8"/>
      <c r="GN303" s="8"/>
      <c r="GO303" s="8"/>
      <c r="GP303" s="8"/>
      <c r="GQ303" s="8"/>
      <c r="GR303" s="8"/>
      <c r="GS303" s="8"/>
      <c r="GT303" s="8"/>
      <c r="GU303" s="8"/>
      <c r="GV303" s="8"/>
      <c r="GW303" s="8"/>
      <c r="GX303" s="8"/>
      <c r="GY303" s="8"/>
      <c r="GZ303" s="8"/>
      <c r="HA303" s="8"/>
      <c r="HB303" s="8"/>
      <c r="HC303" s="8"/>
      <c r="HD303" s="8"/>
      <c r="HE303" s="8"/>
      <c r="HF303" s="8"/>
      <c r="HG303" s="8"/>
      <c r="HH303" s="8"/>
      <c r="HI303" s="8"/>
      <c r="HJ303" s="8"/>
      <c r="HK303" s="8"/>
      <c r="HL303" s="8"/>
      <c r="HM303" s="8"/>
      <c r="HN303" s="8"/>
      <c r="HO303" s="8"/>
      <c r="HP303" s="8"/>
      <c r="HQ303" s="8"/>
      <c r="HR303" s="8"/>
      <c r="HS303" s="8"/>
      <c r="HT303" s="8"/>
      <c r="HU303" s="8"/>
      <c r="HV303" s="8"/>
      <c r="HW303" s="8"/>
      <c r="HX303" s="8"/>
      <c r="HY303" s="8"/>
      <c r="HZ303" s="8"/>
      <c r="IA303" s="8"/>
      <c r="IB303" s="8"/>
      <c r="IC303" s="8"/>
      <c r="ID303" s="8"/>
      <c r="IE303" s="8"/>
      <c r="IF303" s="8"/>
      <c r="IG303" s="8"/>
      <c r="IH303" s="8"/>
      <c r="II303" s="8"/>
      <c r="IJ303" s="8"/>
      <c r="IK303" s="8"/>
      <c r="IL303" s="8"/>
      <c r="IM303" s="8"/>
      <c r="IN303" s="8"/>
      <c r="IO303" s="8"/>
    </row>
    <row r="304" spans="1:249" s="7" customFormat="1" x14ac:dyDescent="0.85">
      <c r="A304" s="8"/>
      <c r="B304" s="8"/>
      <c r="C304" s="139"/>
      <c r="D304" s="8"/>
      <c r="E304" s="8"/>
      <c r="F304" s="140"/>
      <c r="G304" s="8"/>
      <c r="H304" s="8"/>
      <c r="I304" s="8"/>
      <c r="J304" s="141"/>
      <c r="K304" s="10"/>
      <c r="L304" s="10"/>
      <c r="M304" s="11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FS304" s="8"/>
      <c r="FT304" s="8"/>
      <c r="FU304" s="8"/>
      <c r="FV304" s="8"/>
      <c r="FW304" s="8"/>
      <c r="FX304" s="8"/>
      <c r="FY304" s="8"/>
      <c r="FZ304" s="8"/>
      <c r="GA304" s="8"/>
      <c r="GB304" s="8"/>
      <c r="GC304" s="8"/>
      <c r="GD304" s="8"/>
      <c r="GE304" s="8"/>
      <c r="GF304" s="8"/>
      <c r="GG304" s="8"/>
      <c r="GH304" s="8"/>
      <c r="GI304" s="8"/>
      <c r="GJ304" s="8"/>
      <c r="GK304" s="8"/>
      <c r="GL304" s="8"/>
      <c r="GM304" s="8"/>
      <c r="GN304" s="8"/>
      <c r="GO304" s="8"/>
      <c r="GP304" s="8"/>
      <c r="GQ304" s="8"/>
      <c r="GR304" s="8"/>
      <c r="GS304" s="8"/>
      <c r="GT304" s="8"/>
      <c r="GU304" s="8"/>
      <c r="GV304" s="8"/>
      <c r="GW304" s="8"/>
      <c r="GX304" s="8"/>
      <c r="GY304" s="8"/>
      <c r="GZ304" s="8"/>
      <c r="HA304" s="8"/>
      <c r="HB304" s="8"/>
      <c r="HC304" s="8"/>
      <c r="HD304" s="8"/>
      <c r="HE304" s="8"/>
      <c r="HF304" s="8"/>
      <c r="HG304" s="8"/>
      <c r="HH304" s="8"/>
      <c r="HI304" s="8"/>
      <c r="HJ304" s="8"/>
      <c r="HK304" s="8"/>
      <c r="HL304" s="8"/>
      <c r="HM304" s="8"/>
      <c r="HN304" s="8"/>
      <c r="HO304" s="8"/>
      <c r="HP304" s="8"/>
      <c r="HQ304" s="8"/>
      <c r="HR304" s="8"/>
      <c r="HS304" s="8"/>
      <c r="HT304" s="8"/>
      <c r="HU304" s="8"/>
      <c r="HV304" s="8"/>
      <c r="HW304" s="8"/>
      <c r="HX304" s="8"/>
      <c r="HY304" s="8"/>
      <c r="HZ304" s="8"/>
      <c r="IA304" s="8"/>
      <c r="IB304" s="8"/>
      <c r="IC304" s="8"/>
      <c r="ID304" s="8"/>
      <c r="IE304" s="8"/>
      <c r="IF304" s="8"/>
      <c r="IG304" s="8"/>
      <c r="IH304" s="8"/>
      <c r="II304" s="8"/>
      <c r="IJ304" s="8"/>
      <c r="IK304" s="8"/>
      <c r="IL304" s="8"/>
      <c r="IM304" s="8"/>
      <c r="IN304" s="8"/>
      <c r="IO304" s="8"/>
    </row>
    <row r="305" spans="1:249" s="7" customFormat="1" x14ac:dyDescent="0.85">
      <c r="A305" s="8"/>
      <c r="B305" s="8"/>
      <c r="C305" s="139"/>
      <c r="D305" s="8"/>
      <c r="E305" s="8"/>
      <c r="F305" s="140"/>
      <c r="G305" s="8"/>
      <c r="H305" s="8"/>
      <c r="I305" s="8"/>
      <c r="J305" s="141"/>
      <c r="K305" s="10"/>
      <c r="L305" s="10"/>
      <c r="M305" s="11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FS305" s="8"/>
      <c r="FT305" s="8"/>
      <c r="FU305" s="8"/>
      <c r="FV305" s="8"/>
      <c r="FW305" s="8"/>
      <c r="FX305" s="8"/>
      <c r="FY305" s="8"/>
      <c r="FZ305" s="8"/>
      <c r="GA305" s="8"/>
      <c r="GB305" s="8"/>
      <c r="GC305" s="8"/>
      <c r="GD305" s="8"/>
      <c r="GE305" s="8"/>
      <c r="GF305" s="8"/>
      <c r="GG305" s="8"/>
      <c r="GH305" s="8"/>
      <c r="GI305" s="8"/>
      <c r="GJ305" s="8"/>
      <c r="GK305" s="8"/>
      <c r="GL305" s="8"/>
      <c r="GM305" s="8"/>
      <c r="GN305" s="8"/>
      <c r="GO305" s="8"/>
      <c r="GP305" s="8"/>
      <c r="GQ305" s="8"/>
      <c r="GR305" s="8"/>
      <c r="GS305" s="8"/>
      <c r="GT305" s="8"/>
      <c r="GU305" s="8"/>
      <c r="GV305" s="8"/>
      <c r="GW305" s="8"/>
      <c r="GX305" s="8"/>
      <c r="GY305" s="8"/>
      <c r="GZ305" s="8"/>
      <c r="HA305" s="8"/>
      <c r="HB305" s="8"/>
      <c r="HC305" s="8"/>
      <c r="HD305" s="8"/>
      <c r="HE305" s="8"/>
      <c r="HF305" s="8"/>
      <c r="HG305" s="8"/>
      <c r="HH305" s="8"/>
      <c r="HI305" s="8"/>
      <c r="HJ305" s="8"/>
      <c r="HK305" s="8"/>
      <c r="HL305" s="8"/>
      <c r="HM305" s="8"/>
      <c r="HN305" s="8"/>
      <c r="HO305" s="8"/>
      <c r="HP305" s="8"/>
      <c r="HQ305" s="8"/>
      <c r="HR305" s="8"/>
      <c r="HS305" s="8"/>
      <c r="HT305" s="8"/>
      <c r="HU305" s="8"/>
      <c r="HV305" s="8"/>
      <c r="HW305" s="8"/>
      <c r="HX305" s="8"/>
      <c r="HY305" s="8"/>
      <c r="HZ305" s="8"/>
      <c r="IA305" s="8"/>
      <c r="IB305" s="8"/>
      <c r="IC305" s="8"/>
      <c r="ID305" s="8"/>
      <c r="IE305" s="8"/>
      <c r="IF305" s="8"/>
      <c r="IG305" s="8"/>
      <c r="IH305" s="8"/>
      <c r="II305" s="8"/>
      <c r="IJ305" s="8"/>
      <c r="IK305" s="8"/>
      <c r="IL305" s="8"/>
      <c r="IM305" s="8"/>
      <c r="IN305" s="8"/>
      <c r="IO305" s="8"/>
    </row>
    <row r="306" spans="1:249" s="7" customFormat="1" x14ac:dyDescent="0.85">
      <c r="A306" s="8"/>
      <c r="B306" s="8"/>
      <c r="C306" s="139"/>
      <c r="D306" s="8"/>
      <c r="E306" s="8"/>
      <c r="F306" s="140"/>
      <c r="G306" s="8"/>
      <c r="H306" s="8"/>
      <c r="I306" s="8"/>
      <c r="J306" s="141"/>
      <c r="K306" s="10"/>
      <c r="L306" s="10"/>
      <c r="M306" s="11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FS306" s="8"/>
      <c r="FT306" s="8"/>
      <c r="FU306" s="8"/>
      <c r="FV306" s="8"/>
      <c r="FW306" s="8"/>
      <c r="FX306" s="8"/>
      <c r="FY306" s="8"/>
      <c r="FZ306" s="8"/>
      <c r="GA306" s="8"/>
      <c r="GB306" s="8"/>
      <c r="GC306" s="8"/>
      <c r="GD306" s="8"/>
      <c r="GE306" s="8"/>
      <c r="GF306" s="8"/>
      <c r="GG306" s="8"/>
      <c r="GH306" s="8"/>
      <c r="GI306" s="8"/>
      <c r="GJ306" s="8"/>
      <c r="GK306" s="8"/>
      <c r="GL306" s="8"/>
      <c r="GM306" s="8"/>
      <c r="GN306" s="8"/>
      <c r="GO306" s="8"/>
      <c r="GP306" s="8"/>
      <c r="GQ306" s="8"/>
      <c r="GR306" s="8"/>
      <c r="GS306" s="8"/>
      <c r="GT306" s="8"/>
      <c r="GU306" s="8"/>
      <c r="GV306" s="8"/>
      <c r="GW306" s="8"/>
      <c r="GX306" s="8"/>
      <c r="GY306" s="8"/>
      <c r="GZ306" s="8"/>
      <c r="HA306" s="8"/>
      <c r="HB306" s="8"/>
      <c r="HC306" s="8"/>
      <c r="HD306" s="8"/>
      <c r="HE306" s="8"/>
      <c r="HF306" s="8"/>
      <c r="HG306" s="8"/>
      <c r="HH306" s="8"/>
      <c r="HI306" s="8"/>
      <c r="HJ306" s="8"/>
      <c r="HK306" s="8"/>
      <c r="HL306" s="8"/>
      <c r="HM306" s="8"/>
      <c r="HN306" s="8"/>
      <c r="HO306" s="8"/>
      <c r="HP306" s="8"/>
      <c r="HQ306" s="8"/>
      <c r="HR306" s="8"/>
      <c r="HS306" s="8"/>
      <c r="HT306" s="8"/>
      <c r="HU306" s="8"/>
      <c r="HV306" s="8"/>
      <c r="HW306" s="8"/>
      <c r="HX306" s="8"/>
      <c r="HY306" s="8"/>
      <c r="HZ306" s="8"/>
      <c r="IA306" s="8"/>
      <c r="IB306" s="8"/>
      <c r="IC306" s="8"/>
      <c r="ID306" s="8"/>
      <c r="IE306" s="8"/>
      <c r="IF306" s="8"/>
      <c r="IG306" s="8"/>
      <c r="IH306" s="8"/>
      <c r="II306" s="8"/>
      <c r="IJ306" s="8"/>
      <c r="IK306" s="8"/>
      <c r="IL306" s="8"/>
      <c r="IM306" s="8"/>
      <c r="IN306" s="8"/>
      <c r="IO306" s="8"/>
    </row>
    <row r="307" spans="1:249" s="7" customFormat="1" x14ac:dyDescent="0.85">
      <c r="A307" s="8"/>
      <c r="B307" s="8"/>
      <c r="C307" s="139"/>
      <c r="D307" s="8"/>
      <c r="E307" s="8"/>
      <c r="F307" s="140"/>
      <c r="G307" s="8"/>
      <c r="H307" s="8"/>
      <c r="I307" s="8"/>
      <c r="J307" s="141"/>
      <c r="K307" s="10"/>
      <c r="L307" s="10"/>
      <c r="M307" s="11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FS307" s="8"/>
      <c r="FT307" s="8"/>
      <c r="FU307" s="8"/>
      <c r="FV307" s="8"/>
      <c r="FW307" s="8"/>
      <c r="FX307" s="8"/>
      <c r="FY307" s="8"/>
      <c r="FZ307" s="8"/>
      <c r="GA307" s="8"/>
      <c r="GB307" s="8"/>
      <c r="GC307" s="8"/>
      <c r="GD307" s="8"/>
      <c r="GE307" s="8"/>
      <c r="GF307" s="8"/>
      <c r="GG307" s="8"/>
      <c r="GH307" s="8"/>
      <c r="GI307" s="8"/>
      <c r="GJ307" s="8"/>
      <c r="GK307" s="8"/>
      <c r="GL307" s="8"/>
      <c r="GM307" s="8"/>
      <c r="GN307" s="8"/>
      <c r="GO307" s="8"/>
      <c r="GP307" s="8"/>
      <c r="GQ307" s="8"/>
      <c r="GR307" s="8"/>
      <c r="GS307" s="8"/>
      <c r="GT307" s="8"/>
      <c r="GU307" s="8"/>
      <c r="GV307" s="8"/>
      <c r="GW307" s="8"/>
      <c r="GX307" s="8"/>
      <c r="GY307" s="8"/>
      <c r="GZ307" s="8"/>
      <c r="HA307" s="8"/>
      <c r="HB307" s="8"/>
      <c r="HC307" s="8"/>
      <c r="HD307" s="8"/>
      <c r="HE307" s="8"/>
      <c r="HF307" s="8"/>
      <c r="HG307" s="8"/>
      <c r="HH307" s="8"/>
      <c r="HI307" s="8"/>
      <c r="HJ307" s="8"/>
      <c r="HK307" s="8"/>
      <c r="HL307" s="8"/>
      <c r="HM307" s="8"/>
      <c r="HN307" s="8"/>
      <c r="HO307" s="8"/>
      <c r="HP307" s="8"/>
      <c r="HQ307" s="8"/>
      <c r="HR307" s="8"/>
      <c r="HS307" s="8"/>
      <c r="HT307" s="8"/>
      <c r="HU307" s="8"/>
      <c r="HV307" s="8"/>
      <c r="HW307" s="8"/>
      <c r="HX307" s="8"/>
      <c r="HY307" s="8"/>
      <c r="HZ307" s="8"/>
      <c r="IA307" s="8"/>
      <c r="IB307" s="8"/>
      <c r="IC307" s="8"/>
      <c r="ID307" s="8"/>
      <c r="IE307" s="8"/>
      <c r="IF307" s="8"/>
      <c r="IG307" s="8"/>
      <c r="IH307" s="8"/>
      <c r="II307" s="8"/>
      <c r="IJ307" s="8"/>
      <c r="IK307" s="8"/>
      <c r="IL307" s="8"/>
      <c r="IM307" s="8"/>
      <c r="IN307" s="8"/>
      <c r="IO307" s="8"/>
    </row>
    <row r="308" spans="1:249" s="7" customFormat="1" x14ac:dyDescent="0.85">
      <c r="A308" s="8"/>
      <c r="B308" s="8"/>
      <c r="C308" s="139"/>
      <c r="D308" s="8"/>
      <c r="E308" s="8"/>
      <c r="F308" s="140"/>
      <c r="G308" s="8"/>
      <c r="H308" s="8"/>
      <c r="I308" s="8"/>
      <c r="J308" s="141"/>
      <c r="K308" s="10"/>
      <c r="L308" s="10"/>
      <c r="M308" s="11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FS308" s="8"/>
      <c r="FT308" s="8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  <c r="GT308" s="8"/>
      <c r="GU308" s="8"/>
      <c r="GV308" s="8"/>
      <c r="GW308" s="8"/>
      <c r="GX308" s="8"/>
      <c r="GY308" s="8"/>
      <c r="GZ308" s="8"/>
      <c r="HA308" s="8"/>
      <c r="HB308" s="8"/>
      <c r="HC308" s="8"/>
      <c r="HD308" s="8"/>
      <c r="HE308" s="8"/>
      <c r="HF308" s="8"/>
      <c r="HG308" s="8"/>
      <c r="HH308" s="8"/>
      <c r="HI308" s="8"/>
      <c r="HJ308" s="8"/>
      <c r="HK308" s="8"/>
      <c r="HL308" s="8"/>
      <c r="HM308" s="8"/>
      <c r="HN308" s="8"/>
      <c r="HO308" s="8"/>
      <c r="HP308" s="8"/>
      <c r="HQ308" s="8"/>
      <c r="HR308" s="8"/>
      <c r="HS308" s="8"/>
      <c r="HT308" s="8"/>
      <c r="HU308" s="8"/>
      <c r="HV308" s="8"/>
      <c r="HW308" s="8"/>
      <c r="HX308" s="8"/>
      <c r="HY308" s="8"/>
      <c r="HZ308" s="8"/>
      <c r="IA308" s="8"/>
      <c r="IB308" s="8"/>
      <c r="IC308" s="8"/>
      <c r="ID308" s="8"/>
      <c r="IE308" s="8"/>
      <c r="IF308" s="8"/>
      <c r="IG308" s="8"/>
      <c r="IH308" s="8"/>
      <c r="II308" s="8"/>
      <c r="IJ308" s="8"/>
      <c r="IK308" s="8"/>
      <c r="IL308" s="8"/>
      <c r="IM308" s="8"/>
      <c r="IN308" s="8"/>
      <c r="IO308" s="8"/>
    </row>
    <row r="309" spans="1:249" s="7" customFormat="1" x14ac:dyDescent="0.85">
      <c r="A309" s="8"/>
      <c r="B309" s="8"/>
      <c r="C309" s="139"/>
      <c r="D309" s="8"/>
      <c r="E309" s="8"/>
      <c r="F309" s="140"/>
      <c r="G309" s="8"/>
      <c r="H309" s="8"/>
      <c r="I309" s="8"/>
      <c r="J309" s="141"/>
      <c r="K309" s="10"/>
      <c r="L309" s="10"/>
      <c r="M309" s="11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FS309" s="8"/>
      <c r="FT309" s="8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  <c r="GZ309" s="8"/>
      <c r="HA309" s="8"/>
      <c r="HB309" s="8"/>
      <c r="HC309" s="8"/>
      <c r="HD309" s="8"/>
      <c r="HE309" s="8"/>
      <c r="HF309" s="8"/>
      <c r="HG309" s="8"/>
      <c r="HH309" s="8"/>
      <c r="HI309" s="8"/>
      <c r="HJ309" s="8"/>
      <c r="HK309" s="8"/>
      <c r="HL309" s="8"/>
      <c r="HM309" s="8"/>
      <c r="HN309" s="8"/>
      <c r="HO309" s="8"/>
      <c r="HP309" s="8"/>
      <c r="HQ309" s="8"/>
      <c r="HR309" s="8"/>
      <c r="HS309" s="8"/>
      <c r="HT309" s="8"/>
      <c r="HU309" s="8"/>
      <c r="HV309" s="8"/>
      <c r="HW309" s="8"/>
      <c r="HX309" s="8"/>
      <c r="HY309" s="8"/>
      <c r="HZ309" s="8"/>
      <c r="IA309" s="8"/>
      <c r="IB309" s="8"/>
      <c r="IC309" s="8"/>
      <c r="ID309" s="8"/>
      <c r="IE309" s="8"/>
      <c r="IF309" s="8"/>
      <c r="IG309" s="8"/>
      <c r="IH309" s="8"/>
      <c r="II309" s="8"/>
      <c r="IJ309" s="8"/>
      <c r="IK309" s="8"/>
      <c r="IL309" s="8"/>
      <c r="IM309" s="8"/>
      <c r="IN309" s="8"/>
      <c r="IO309" s="8"/>
    </row>
    <row r="310" spans="1:249" s="7" customFormat="1" x14ac:dyDescent="0.85">
      <c r="A310" s="8"/>
      <c r="B310" s="8"/>
      <c r="C310" s="139"/>
      <c r="D310" s="8"/>
      <c r="E310" s="8"/>
      <c r="F310" s="140"/>
      <c r="G310" s="8"/>
      <c r="H310" s="8"/>
      <c r="I310" s="8"/>
      <c r="J310" s="141"/>
      <c r="K310" s="10"/>
      <c r="L310" s="10"/>
      <c r="M310" s="11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FS310" s="8"/>
      <c r="FT310" s="8"/>
      <c r="FU310" s="8"/>
      <c r="FV310" s="8"/>
      <c r="FW310" s="8"/>
      <c r="FX310" s="8"/>
      <c r="FY310" s="8"/>
      <c r="FZ310" s="8"/>
      <c r="GA310" s="8"/>
      <c r="GB310" s="8"/>
      <c r="GC310" s="8"/>
      <c r="GD310" s="8"/>
      <c r="GE310" s="8"/>
      <c r="GF310" s="8"/>
      <c r="GG310" s="8"/>
      <c r="GH310" s="8"/>
      <c r="GI310" s="8"/>
      <c r="GJ310" s="8"/>
      <c r="GK310" s="8"/>
      <c r="GL310" s="8"/>
      <c r="GM310" s="8"/>
      <c r="GN310" s="8"/>
      <c r="GO310" s="8"/>
      <c r="GP310" s="8"/>
      <c r="GQ310" s="8"/>
      <c r="GR310" s="8"/>
      <c r="GS310" s="8"/>
      <c r="GT310" s="8"/>
      <c r="GU310" s="8"/>
      <c r="GV310" s="8"/>
      <c r="GW310" s="8"/>
      <c r="GX310" s="8"/>
      <c r="GY310" s="8"/>
      <c r="GZ310" s="8"/>
      <c r="HA310" s="8"/>
      <c r="HB310" s="8"/>
      <c r="HC310" s="8"/>
      <c r="HD310" s="8"/>
      <c r="HE310" s="8"/>
      <c r="HF310" s="8"/>
      <c r="HG310" s="8"/>
      <c r="HH310" s="8"/>
      <c r="HI310" s="8"/>
      <c r="HJ310" s="8"/>
      <c r="HK310" s="8"/>
      <c r="HL310" s="8"/>
      <c r="HM310" s="8"/>
      <c r="HN310" s="8"/>
      <c r="HO310" s="8"/>
      <c r="HP310" s="8"/>
      <c r="HQ310" s="8"/>
      <c r="HR310" s="8"/>
      <c r="HS310" s="8"/>
      <c r="HT310" s="8"/>
      <c r="HU310" s="8"/>
      <c r="HV310" s="8"/>
      <c r="HW310" s="8"/>
      <c r="HX310" s="8"/>
      <c r="HY310" s="8"/>
      <c r="HZ310" s="8"/>
      <c r="IA310" s="8"/>
      <c r="IB310" s="8"/>
      <c r="IC310" s="8"/>
      <c r="ID310" s="8"/>
      <c r="IE310" s="8"/>
      <c r="IF310" s="8"/>
      <c r="IG310" s="8"/>
      <c r="IH310" s="8"/>
      <c r="II310" s="8"/>
      <c r="IJ310" s="8"/>
      <c r="IK310" s="8"/>
      <c r="IL310" s="8"/>
      <c r="IM310" s="8"/>
      <c r="IN310" s="8"/>
      <c r="IO310" s="8"/>
    </row>
    <row r="311" spans="1:249" s="7" customFormat="1" x14ac:dyDescent="0.85">
      <c r="A311" s="8"/>
      <c r="B311" s="8"/>
      <c r="C311" s="139"/>
      <c r="D311" s="8"/>
      <c r="E311" s="8"/>
      <c r="F311" s="140"/>
      <c r="G311" s="8"/>
      <c r="H311" s="8"/>
      <c r="I311" s="8"/>
      <c r="J311" s="141"/>
      <c r="K311" s="10"/>
      <c r="L311" s="10"/>
      <c r="M311" s="11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FS311" s="8"/>
      <c r="FT311" s="8"/>
      <c r="FU311" s="8"/>
      <c r="FV311" s="8"/>
      <c r="FW311" s="8"/>
      <c r="FX311" s="8"/>
      <c r="FY311" s="8"/>
      <c r="FZ311" s="8"/>
      <c r="GA311" s="8"/>
      <c r="GB311" s="8"/>
      <c r="GC311" s="8"/>
      <c r="GD311" s="8"/>
      <c r="GE311" s="8"/>
      <c r="GF311" s="8"/>
      <c r="GG311" s="8"/>
      <c r="GH311" s="8"/>
      <c r="GI311" s="8"/>
      <c r="GJ311" s="8"/>
      <c r="GK311" s="8"/>
      <c r="GL311" s="8"/>
      <c r="GM311" s="8"/>
      <c r="GN311" s="8"/>
      <c r="GO311" s="8"/>
      <c r="GP311" s="8"/>
      <c r="GQ311" s="8"/>
      <c r="GR311" s="8"/>
      <c r="GS311" s="8"/>
      <c r="GT311" s="8"/>
      <c r="GU311" s="8"/>
      <c r="GV311" s="8"/>
      <c r="GW311" s="8"/>
      <c r="GX311" s="8"/>
      <c r="GY311" s="8"/>
      <c r="GZ311" s="8"/>
      <c r="HA311" s="8"/>
      <c r="HB311" s="8"/>
      <c r="HC311" s="8"/>
      <c r="HD311" s="8"/>
      <c r="HE311" s="8"/>
      <c r="HF311" s="8"/>
      <c r="HG311" s="8"/>
      <c r="HH311" s="8"/>
      <c r="HI311" s="8"/>
      <c r="HJ311" s="8"/>
      <c r="HK311" s="8"/>
      <c r="HL311" s="8"/>
      <c r="HM311" s="8"/>
      <c r="HN311" s="8"/>
      <c r="HO311" s="8"/>
      <c r="HP311" s="8"/>
      <c r="HQ311" s="8"/>
      <c r="HR311" s="8"/>
      <c r="HS311" s="8"/>
      <c r="HT311" s="8"/>
      <c r="HU311" s="8"/>
      <c r="HV311" s="8"/>
      <c r="HW311" s="8"/>
      <c r="HX311" s="8"/>
      <c r="HY311" s="8"/>
      <c r="HZ311" s="8"/>
      <c r="IA311" s="8"/>
      <c r="IB311" s="8"/>
      <c r="IC311" s="8"/>
      <c r="ID311" s="8"/>
      <c r="IE311" s="8"/>
      <c r="IF311" s="8"/>
      <c r="IG311" s="8"/>
      <c r="IH311" s="8"/>
      <c r="II311" s="8"/>
      <c r="IJ311" s="8"/>
      <c r="IK311" s="8"/>
      <c r="IL311" s="8"/>
      <c r="IM311" s="8"/>
      <c r="IN311" s="8"/>
      <c r="IO311" s="8"/>
    </row>
    <row r="312" spans="1:249" s="7" customFormat="1" x14ac:dyDescent="0.85">
      <c r="A312" s="8"/>
      <c r="B312" s="8"/>
      <c r="C312" s="139"/>
      <c r="D312" s="8"/>
      <c r="E312" s="8"/>
      <c r="F312" s="140"/>
      <c r="G312" s="8"/>
      <c r="H312" s="8"/>
      <c r="I312" s="8"/>
      <c r="J312" s="141"/>
      <c r="K312" s="10"/>
      <c r="L312" s="10"/>
      <c r="M312" s="11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FS312" s="8"/>
      <c r="FT312" s="8"/>
      <c r="FU312" s="8"/>
      <c r="FV312" s="8"/>
      <c r="FW312" s="8"/>
      <c r="FX312" s="8"/>
      <c r="FY312" s="8"/>
      <c r="FZ312" s="8"/>
      <c r="GA312" s="8"/>
      <c r="GB312" s="8"/>
      <c r="GC312" s="8"/>
      <c r="GD312" s="8"/>
      <c r="GE312" s="8"/>
      <c r="GF312" s="8"/>
      <c r="GG312" s="8"/>
      <c r="GH312" s="8"/>
      <c r="GI312" s="8"/>
      <c r="GJ312" s="8"/>
      <c r="GK312" s="8"/>
      <c r="GL312" s="8"/>
      <c r="GM312" s="8"/>
      <c r="GN312" s="8"/>
      <c r="GO312" s="8"/>
      <c r="GP312" s="8"/>
      <c r="GQ312" s="8"/>
      <c r="GR312" s="8"/>
      <c r="GS312" s="8"/>
      <c r="GT312" s="8"/>
      <c r="GU312" s="8"/>
      <c r="GV312" s="8"/>
      <c r="GW312" s="8"/>
      <c r="GX312" s="8"/>
      <c r="GY312" s="8"/>
      <c r="GZ312" s="8"/>
      <c r="HA312" s="8"/>
      <c r="HB312" s="8"/>
      <c r="HC312" s="8"/>
      <c r="HD312" s="8"/>
      <c r="HE312" s="8"/>
      <c r="HF312" s="8"/>
      <c r="HG312" s="8"/>
      <c r="HH312" s="8"/>
      <c r="HI312" s="8"/>
      <c r="HJ312" s="8"/>
      <c r="HK312" s="8"/>
      <c r="HL312" s="8"/>
      <c r="HM312" s="8"/>
      <c r="HN312" s="8"/>
      <c r="HO312" s="8"/>
      <c r="HP312" s="8"/>
      <c r="HQ312" s="8"/>
      <c r="HR312" s="8"/>
      <c r="HS312" s="8"/>
      <c r="HT312" s="8"/>
      <c r="HU312" s="8"/>
      <c r="HV312" s="8"/>
      <c r="HW312" s="8"/>
      <c r="HX312" s="8"/>
      <c r="HY312" s="8"/>
      <c r="HZ312" s="8"/>
      <c r="IA312" s="8"/>
      <c r="IB312" s="8"/>
      <c r="IC312" s="8"/>
      <c r="ID312" s="8"/>
      <c r="IE312" s="8"/>
      <c r="IF312" s="8"/>
      <c r="IG312" s="8"/>
      <c r="IH312" s="8"/>
      <c r="II312" s="8"/>
      <c r="IJ312" s="8"/>
      <c r="IK312" s="8"/>
      <c r="IL312" s="8"/>
      <c r="IM312" s="8"/>
      <c r="IN312" s="8"/>
      <c r="IO312" s="8"/>
    </row>
    <row r="313" spans="1:249" s="7" customFormat="1" x14ac:dyDescent="0.85">
      <c r="A313" s="8"/>
      <c r="B313" s="8"/>
      <c r="C313" s="139"/>
      <c r="D313" s="8"/>
      <c r="E313" s="8"/>
      <c r="F313" s="140"/>
      <c r="G313" s="8"/>
      <c r="H313" s="8"/>
      <c r="I313" s="8"/>
      <c r="J313" s="141"/>
      <c r="K313" s="10"/>
      <c r="L313" s="10"/>
      <c r="M313" s="11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FS313" s="8"/>
      <c r="FT313" s="8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  <c r="GZ313" s="8"/>
      <c r="HA313" s="8"/>
      <c r="HB313" s="8"/>
      <c r="HC313" s="8"/>
      <c r="HD313" s="8"/>
      <c r="HE313" s="8"/>
      <c r="HF313" s="8"/>
      <c r="HG313" s="8"/>
      <c r="HH313" s="8"/>
      <c r="HI313" s="8"/>
      <c r="HJ313" s="8"/>
      <c r="HK313" s="8"/>
      <c r="HL313" s="8"/>
      <c r="HM313" s="8"/>
      <c r="HN313" s="8"/>
      <c r="HO313" s="8"/>
      <c r="HP313" s="8"/>
      <c r="HQ313" s="8"/>
      <c r="HR313" s="8"/>
      <c r="HS313" s="8"/>
      <c r="HT313" s="8"/>
      <c r="HU313" s="8"/>
      <c r="HV313" s="8"/>
      <c r="HW313" s="8"/>
      <c r="HX313" s="8"/>
      <c r="HY313" s="8"/>
      <c r="HZ313" s="8"/>
      <c r="IA313" s="8"/>
      <c r="IB313" s="8"/>
      <c r="IC313" s="8"/>
      <c r="ID313" s="8"/>
      <c r="IE313" s="8"/>
      <c r="IF313" s="8"/>
      <c r="IG313" s="8"/>
      <c r="IH313" s="8"/>
      <c r="II313" s="8"/>
      <c r="IJ313" s="8"/>
      <c r="IK313" s="8"/>
      <c r="IL313" s="8"/>
      <c r="IM313" s="8"/>
      <c r="IN313" s="8"/>
      <c r="IO313" s="8"/>
    </row>
    <row r="314" spans="1:249" s="7" customFormat="1" x14ac:dyDescent="0.85">
      <c r="A314" s="8"/>
      <c r="B314" s="8"/>
      <c r="C314" s="139"/>
      <c r="D314" s="8"/>
      <c r="E314" s="8"/>
      <c r="F314" s="140"/>
      <c r="G314" s="8"/>
      <c r="H314" s="8"/>
      <c r="I314" s="8"/>
      <c r="J314" s="141"/>
      <c r="K314" s="10"/>
      <c r="L314" s="10"/>
      <c r="M314" s="11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FS314" s="8"/>
      <c r="FT314" s="8"/>
      <c r="FU314" s="8"/>
      <c r="FV314" s="8"/>
      <c r="FW314" s="8"/>
      <c r="FX314" s="8"/>
      <c r="FY314" s="8"/>
      <c r="FZ314" s="8"/>
      <c r="GA314" s="8"/>
      <c r="GB314" s="8"/>
      <c r="GC314" s="8"/>
      <c r="GD314" s="8"/>
      <c r="GE314" s="8"/>
      <c r="GF314" s="8"/>
      <c r="GG314" s="8"/>
      <c r="GH314" s="8"/>
      <c r="GI314" s="8"/>
      <c r="GJ314" s="8"/>
      <c r="GK314" s="8"/>
      <c r="GL314" s="8"/>
      <c r="GM314" s="8"/>
      <c r="GN314" s="8"/>
      <c r="GO314" s="8"/>
      <c r="GP314" s="8"/>
      <c r="GQ314" s="8"/>
      <c r="GR314" s="8"/>
      <c r="GS314" s="8"/>
      <c r="GT314" s="8"/>
      <c r="GU314" s="8"/>
      <c r="GV314" s="8"/>
      <c r="GW314" s="8"/>
      <c r="GX314" s="8"/>
      <c r="GY314" s="8"/>
      <c r="GZ314" s="8"/>
      <c r="HA314" s="8"/>
      <c r="HB314" s="8"/>
      <c r="HC314" s="8"/>
      <c r="HD314" s="8"/>
      <c r="HE314" s="8"/>
      <c r="HF314" s="8"/>
      <c r="HG314" s="8"/>
      <c r="HH314" s="8"/>
      <c r="HI314" s="8"/>
      <c r="HJ314" s="8"/>
      <c r="HK314" s="8"/>
      <c r="HL314" s="8"/>
      <c r="HM314" s="8"/>
      <c r="HN314" s="8"/>
      <c r="HO314" s="8"/>
      <c r="HP314" s="8"/>
      <c r="HQ314" s="8"/>
      <c r="HR314" s="8"/>
      <c r="HS314" s="8"/>
      <c r="HT314" s="8"/>
      <c r="HU314" s="8"/>
      <c r="HV314" s="8"/>
      <c r="HW314" s="8"/>
      <c r="HX314" s="8"/>
      <c r="HY314" s="8"/>
      <c r="HZ314" s="8"/>
      <c r="IA314" s="8"/>
      <c r="IB314" s="8"/>
      <c r="IC314" s="8"/>
      <c r="ID314" s="8"/>
      <c r="IE314" s="8"/>
      <c r="IF314" s="8"/>
      <c r="IG314" s="8"/>
      <c r="IH314" s="8"/>
      <c r="II314" s="8"/>
      <c r="IJ314" s="8"/>
      <c r="IK314" s="8"/>
      <c r="IL314" s="8"/>
      <c r="IM314" s="8"/>
      <c r="IN314" s="8"/>
      <c r="IO314" s="8"/>
    </row>
    <row r="315" spans="1:249" s="7" customFormat="1" x14ac:dyDescent="0.85">
      <c r="A315" s="8"/>
      <c r="B315" s="8"/>
      <c r="C315" s="139"/>
      <c r="D315" s="8"/>
      <c r="E315" s="8"/>
      <c r="F315" s="140"/>
      <c r="G315" s="8"/>
      <c r="H315" s="8"/>
      <c r="I315" s="8"/>
      <c r="J315" s="141"/>
      <c r="K315" s="10"/>
      <c r="L315" s="10"/>
      <c r="M315" s="11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FS315" s="8"/>
      <c r="FT315" s="8"/>
      <c r="FU315" s="8"/>
      <c r="FV315" s="8"/>
      <c r="FW315" s="8"/>
      <c r="FX315" s="8"/>
      <c r="FY315" s="8"/>
      <c r="FZ315" s="8"/>
      <c r="GA315" s="8"/>
      <c r="GB315" s="8"/>
      <c r="GC315" s="8"/>
      <c r="GD315" s="8"/>
      <c r="GE315" s="8"/>
      <c r="GF315" s="8"/>
      <c r="GG315" s="8"/>
      <c r="GH315" s="8"/>
      <c r="GI315" s="8"/>
      <c r="GJ315" s="8"/>
      <c r="GK315" s="8"/>
      <c r="GL315" s="8"/>
      <c r="GM315" s="8"/>
      <c r="GN315" s="8"/>
      <c r="GO315" s="8"/>
      <c r="GP315" s="8"/>
      <c r="GQ315" s="8"/>
      <c r="GR315" s="8"/>
      <c r="GS315" s="8"/>
      <c r="GT315" s="8"/>
      <c r="GU315" s="8"/>
      <c r="GV315" s="8"/>
      <c r="GW315" s="8"/>
      <c r="GX315" s="8"/>
      <c r="GY315" s="8"/>
      <c r="GZ315" s="8"/>
      <c r="HA315" s="8"/>
      <c r="HB315" s="8"/>
      <c r="HC315" s="8"/>
      <c r="HD315" s="8"/>
      <c r="HE315" s="8"/>
      <c r="HF315" s="8"/>
      <c r="HG315" s="8"/>
      <c r="HH315" s="8"/>
      <c r="HI315" s="8"/>
      <c r="HJ315" s="8"/>
      <c r="HK315" s="8"/>
      <c r="HL315" s="8"/>
      <c r="HM315" s="8"/>
      <c r="HN315" s="8"/>
      <c r="HO315" s="8"/>
      <c r="HP315" s="8"/>
      <c r="HQ315" s="8"/>
      <c r="HR315" s="8"/>
      <c r="HS315" s="8"/>
      <c r="HT315" s="8"/>
      <c r="HU315" s="8"/>
      <c r="HV315" s="8"/>
      <c r="HW315" s="8"/>
      <c r="HX315" s="8"/>
      <c r="HY315" s="8"/>
      <c r="HZ315" s="8"/>
      <c r="IA315" s="8"/>
      <c r="IB315" s="8"/>
      <c r="IC315" s="8"/>
      <c r="ID315" s="8"/>
      <c r="IE315" s="8"/>
      <c r="IF315" s="8"/>
      <c r="IG315" s="8"/>
      <c r="IH315" s="8"/>
      <c r="II315" s="8"/>
      <c r="IJ315" s="8"/>
      <c r="IK315" s="8"/>
      <c r="IL315" s="8"/>
      <c r="IM315" s="8"/>
      <c r="IN315" s="8"/>
      <c r="IO315" s="8"/>
    </row>
    <row r="316" spans="1:249" s="7" customFormat="1" x14ac:dyDescent="0.85">
      <c r="A316" s="8"/>
      <c r="B316" s="8"/>
      <c r="C316" s="139"/>
      <c r="D316" s="8"/>
      <c r="E316" s="8"/>
      <c r="F316" s="140"/>
      <c r="G316" s="8"/>
      <c r="H316" s="8"/>
      <c r="I316" s="8"/>
      <c r="J316" s="141"/>
      <c r="K316" s="10"/>
      <c r="L316" s="10"/>
      <c r="M316" s="11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FS316" s="8"/>
      <c r="FT316" s="8"/>
      <c r="FU316" s="8"/>
      <c r="FV316" s="8"/>
      <c r="FW316" s="8"/>
      <c r="FX316" s="8"/>
      <c r="FY316" s="8"/>
      <c r="FZ316" s="8"/>
      <c r="GA316" s="8"/>
      <c r="GB316" s="8"/>
      <c r="GC316" s="8"/>
      <c r="GD316" s="8"/>
      <c r="GE316" s="8"/>
      <c r="GF316" s="8"/>
      <c r="GG316" s="8"/>
      <c r="GH316" s="8"/>
      <c r="GI316" s="8"/>
      <c r="GJ316" s="8"/>
      <c r="GK316" s="8"/>
      <c r="GL316" s="8"/>
      <c r="GM316" s="8"/>
      <c r="GN316" s="8"/>
      <c r="GO316" s="8"/>
      <c r="GP316" s="8"/>
      <c r="GQ316" s="8"/>
      <c r="GR316" s="8"/>
      <c r="GS316" s="8"/>
      <c r="GT316" s="8"/>
      <c r="GU316" s="8"/>
      <c r="GV316" s="8"/>
      <c r="GW316" s="8"/>
      <c r="GX316" s="8"/>
      <c r="GY316" s="8"/>
      <c r="GZ316" s="8"/>
      <c r="HA316" s="8"/>
      <c r="HB316" s="8"/>
      <c r="HC316" s="8"/>
      <c r="HD316" s="8"/>
      <c r="HE316" s="8"/>
      <c r="HF316" s="8"/>
      <c r="HG316" s="8"/>
      <c r="HH316" s="8"/>
      <c r="HI316" s="8"/>
      <c r="HJ316" s="8"/>
      <c r="HK316" s="8"/>
      <c r="HL316" s="8"/>
      <c r="HM316" s="8"/>
      <c r="HN316" s="8"/>
      <c r="HO316" s="8"/>
      <c r="HP316" s="8"/>
      <c r="HQ316" s="8"/>
      <c r="HR316" s="8"/>
      <c r="HS316" s="8"/>
      <c r="HT316" s="8"/>
      <c r="HU316" s="8"/>
      <c r="HV316" s="8"/>
      <c r="HW316" s="8"/>
      <c r="HX316" s="8"/>
      <c r="HY316" s="8"/>
      <c r="HZ316" s="8"/>
      <c r="IA316" s="8"/>
      <c r="IB316" s="8"/>
      <c r="IC316" s="8"/>
      <c r="ID316" s="8"/>
      <c r="IE316" s="8"/>
      <c r="IF316" s="8"/>
      <c r="IG316" s="8"/>
      <c r="IH316" s="8"/>
      <c r="II316" s="8"/>
      <c r="IJ316" s="8"/>
      <c r="IK316" s="8"/>
      <c r="IL316" s="8"/>
      <c r="IM316" s="8"/>
      <c r="IN316" s="8"/>
      <c r="IO316" s="8"/>
    </row>
    <row r="317" spans="1:249" s="7" customFormat="1" x14ac:dyDescent="0.85">
      <c r="A317" s="8"/>
      <c r="B317" s="8"/>
      <c r="C317" s="139"/>
      <c r="D317" s="8"/>
      <c r="E317" s="8"/>
      <c r="F317" s="140"/>
      <c r="G317" s="8"/>
      <c r="H317" s="8"/>
      <c r="I317" s="8"/>
      <c r="J317" s="141"/>
      <c r="K317" s="10"/>
      <c r="L317" s="10"/>
      <c r="M317" s="11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FS317" s="8"/>
      <c r="FT317" s="8"/>
      <c r="FU317" s="8"/>
      <c r="FV317" s="8"/>
      <c r="FW317" s="8"/>
      <c r="FX317" s="8"/>
      <c r="FY317" s="8"/>
      <c r="FZ317" s="8"/>
      <c r="GA317" s="8"/>
      <c r="GB317" s="8"/>
      <c r="GC317" s="8"/>
      <c r="GD317" s="8"/>
      <c r="GE317" s="8"/>
      <c r="GF317" s="8"/>
      <c r="GG317" s="8"/>
      <c r="GH317" s="8"/>
      <c r="GI317" s="8"/>
      <c r="GJ317" s="8"/>
      <c r="GK317" s="8"/>
      <c r="GL317" s="8"/>
      <c r="GM317" s="8"/>
      <c r="GN317" s="8"/>
      <c r="GO317" s="8"/>
      <c r="GP317" s="8"/>
      <c r="GQ317" s="8"/>
      <c r="GR317" s="8"/>
      <c r="GS317" s="8"/>
      <c r="GT317" s="8"/>
      <c r="GU317" s="8"/>
      <c r="GV317" s="8"/>
      <c r="GW317" s="8"/>
      <c r="GX317" s="8"/>
      <c r="GY317" s="8"/>
      <c r="GZ317" s="8"/>
      <c r="HA317" s="8"/>
      <c r="HB317" s="8"/>
      <c r="HC317" s="8"/>
      <c r="HD317" s="8"/>
      <c r="HE317" s="8"/>
      <c r="HF317" s="8"/>
      <c r="HG317" s="8"/>
      <c r="HH317" s="8"/>
      <c r="HI317" s="8"/>
      <c r="HJ317" s="8"/>
      <c r="HK317" s="8"/>
      <c r="HL317" s="8"/>
      <c r="HM317" s="8"/>
      <c r="HN317" s="8"/>
      <c r="HO317" s="8"/>
      <c r="HP317" s="8"/>
      <c r="HQ317" s="8"/>
      <c r="HR317" s="8"/>
      <c r="HS317" s="8"/>
      <c r="HT317" s="8"/>
      <c r="HU317" s="8"/>
      <c r="HV317" s="8"/>
      <c r="HW317" s="8"/>
      <c r="HX317" s="8"/>
      <c r="HY317" s="8"/>
      <c r="HZ317" s="8"/>
      <c r="IA317" s="8"/>
      <c r="IB317" s="8"/>
      <c r="IC317" s="8"/>
      <c r="ID317" s="8"/>
      <c r="IE317" s="8"/>
      <c r="IF317" s="8"/>
      <c r="IG317" s="8"/>
      <c r="IH317" s="8"/>
      <c r="II317" s="8"/>
      <c r="IJ317" s="8"/>
      <c r="IK317" s="8"/>
      <c r="IL317" s="8"/>
      <c r="IM317" s="8"/>
      <c r="IN317" s="8"/>
      <c r="IO317" s="8"/>
    </row>
    <row r="318" spans="1:249" s="7" customFormat="1" x14ac:dyDescent="0.85">
      <c r="A318" s="8"/>
      <c r="B318" s="8"/>
      <c r="C318" s="139"/>
      <c r="D318" s="8"/>
      <c r="E318" s="8"/>
      <c r="F318" s="140"/>
      <c r="G318" s="8"/>
      <c r="H318" s="8"/>
      <c r="I318" s="8"/>
      <c r="J318" s="141"/>
      <c r="K318" s="10"/>
      <c r="L318" s="10"/>
      <c r="M318" s="11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FS318" s="8"/>
      <c r="FT318" s="8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  <c r="HV318" s="8"/>
      <c r="HW318" s="8"/>
      <c r="HX318" s="8"/>
      <c r="HY318" s="8"/>
      <c r="HZ318" s="8"/>
      <c r="IA318" s="8"/>
      <c r="IB318" s="8"/>
      <c r="IC318" s="8"/>
      <c r="ID318" s="8"/>
      <c r="IE318" s="8"/>
      <c r="IF318" s="8"/>
      <c r="IG318" s="8"/>
      <c r="IH318" s="8"/>
      <c r="II318" s="8"/>
      <c r="IJ318" s="8"/>
      <c r="IK318" s="8"/>
      <c r="IL318" s="8"/>
      <c r="IM318" s="8"/>
      <c r="IN318" s="8"/>
      <c r="IO318" s="8"/>
    </row>
    <row r="319" spans="1:249" s="7" customFormat="1" x14ac:dyDescent="0.85">
      <c r="A319" s="8"/>
      <c r="B319" s="8"/>
      <c r="C319" s="139"/>
      <c r="D319" s="8"/>
      <c r="E319" s="8"/>
      <c r="F319" s="140"/>
      <c r="G319" s="8"/>
      <c r="H319" s="8"/>
      <c r="I319" s="8"/>
      <c r="J319" s="141"/>
      <c r="K319" s="10"/>
      <c r="L319" s="10"/>
      <c r="M319" s="11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FS319" s="8"/>
      <c r="FT319" s="8"/>
      <c r="FU319" s="8"/>
      <c r="FV319" s="8"/>
      <c r="FW319" s="8"/>
      <c r="FX319" s="8"/>
      <c r="FY319" s="8"/>
      <c r="FZ319" s="8"/>
      <c r="GA319" s="8"/>
      <c r="GB319" s="8"/>
      <c r="GC319" s="8"/>
      <c r="GD319" s="8"/>
      <c r="GE319" s="8"/>
      <c r="GF319" s="8"/>
      <c r="GG319" s="8"/>
      <c r="GH319" s="8"/>
      <c r="GI319" s="8"/>
      <c r="GJ319" s="8"/>
      <c r="GK319" s="8"/>
      <c r="GL319" s="8"/>
      <c r="GM319" s="8"/>
      <c r="GN319" s="8"/>
      <c r="GO319" s="8"/>
      <c r="GP319" s="8"/>
      <c r="GQ319" s="8"/>
      <c r="GR319" s="8"/>
      <c r="GS319" s="8"/>
      <c r="GT319" s="8"/>
      <c r="GU319" s="8"/>
      <c r="GV319" s="8"/>
      <c r="GW319" s="8"/>
      <c r="GX319" s="8"/>
      <c r="GY319" s="8"/>
      <c r="GZ319" s="8"/>
      <c r="HA319" s="8"/>
      <c r="HB319" s="8"/>
      <c r="HC319" s="8"/>
      <c r="HD319" s="8"/>
      <c r="HE319" s="8"/>
      <c r="HF319" s="8"/>
      <c r="HG319" s="8"/>
      <c r="HH319" s="8"/>
      <c r="HI319" s="8"/>
      <c r="HJ319" s="8"/>
      <c r="HK319" s="8"/>
      <c r="HL319" s="8"/>
      <c r="HM319" s="8"/>
      <c r="HN319" s="8"/>
      <c r="HO319" s="8"/>
      <c r="HP319" s="8"/>
      <c r="HQ319" s="8"/>
      <c r="HR319" s="8"/>
      <c r="HS319" s="8"/>
      <c r="HT319" s="8"/>
      <c r="HU319" s="8"/>
      <c r="HV319" s="8"/>
      <c r="HW319" s="8"/>
      <c r="HX319" s="8"/>
      <c r="HY319" s="8"/>
      <c r="HZ319" s="8"/>
      <c r="IA319" s="8"/>
      <c r="IB319" s="8"/>
      <c r="IC319" s="8"/>
      <c r="ID319" s="8"/>
      <c r="IE319" s="8"/>
      <c r="IF319" s="8"/>
      <c r="IG319" s="8"/>
      <c r="IH319" s="8"/>
      <c r="II319" s="8"/>
      <c r="IJ319" s="8"/>
      <c r="IK319" s="8"/>
      <c r="IL319" s="8"/>
      <c r="IM319" s="8"/>
      <c r="IN319" s="8"/>
      <c r="IO319" s="8"/>
    </row>
    <row r="320" spans="1:249" s="7" customFormat="1" x14ac:dyDescent="0.85">
      <c r="A320" s="8"/>
      <c r="B320" s="8"/>
      <c r="C320" s="139"/>
      <c r="D320" s="8"/>
      <c r="E320" s="8"/>
      <c r="F320" s="140"/>
      <c r="G320" s="8"/>
      <c r="H320" s="8"/>
      <c r="I320" s="8"/>
      <c r="J320" s="141"/>
      <c r="K320" s="10"/>
      <c r="L320" s="10"/>
      <c r="M320" s="11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FS320" s="8"/>
      <c r="FT320" s="8"/>
      <c r="FU320" s="8"/>
      <c r="FV320" s="8"/>
      <c r="FW320" s="8"/>
      <c r="FX320" s="8"/>
      <c r="FY320" s="8"/>
      <c r="FZ320" s="8"/>
      <c r="GA320" s="8"/>
      <c r="GB320" s="8"/>
      <c r="GC320" s="8"/>
      <c r="GD320" s="8"/>
      <c r="GE320" s="8"/>
      <c r="GF320" s="8"/>
      <c r="GG320" s="8"/>
      <c r="GH320" s="8"/>
      <c r="GI320" s="8"/>
      <c r="GJ320" s="8"/>
      <c r="GK320" s="8"/>
      <c r="GL320" s="8"/>
      <c r="GM320" s="8"/>
      <c r="GN320" s="8"/>
      <c r="GO320" s="8"/>
      <c r="GP320" s="8"/>
      <c r="GQ320" s="8"/>
      <c r="GR320" s="8"/>
      <c r="GS320" s="8"/>
      <c r="GT320" s="8"/>
      <c r="GU320" s="8"/>
      <c r="GV320" s="8"/>
      <c r="GW320" s="8"/>
      <c r="GX320" s="8"/>
      <c r="GY320" s="8"/>
      <c r="GZ320" s="8"/>
      <c r="HA320" s="8"/>
      <c r="HB320" s="8"/>
      <c r="HC320" s="8"/>
      <c r="HD320" s="8"/>
      <c r="HE320" s="8"/>
      <c r="HF320" s="8"/>
      <c r="HG320" s="8"/>
      <c r="HH320" s="8"/>
      <c r="HI320" s="8"/>
      <c r="HJ320" s="8"/>
      <c r="HK320" s="8"/>
      <c r="HL320" s="8"/>
      <c r="HM320" s="8"/>
      <c r="HN320" s="8"/>
      <c r="HO320" s="8"/>
      <c r="HP320" s="8"/>
      <c r="HQ320" s="8"/>
      <c r="HR320" s="8"/>
      <c r="HS320" s="8"/>
      <c r="HT320" s="8"/>
      <c r="HU320" s="8"/>
      <c r="HV320" s="8"/>
      <c r="HW320" s="8"/>
      <c r="HX320" s="8"/>
      <c r="HY320" s="8"/>
      <c r="HZ320" s="8"/>
      <c r="IA320" s="8"/>
      <c r="IB320" s="8"/>
      <c r="IC320" s="8"/>
      <c r="ID320" s="8"/>
      <c r="IE320" s="8"/>
      <c r="IF320" s="8"/>
      <c r="IG320" s="8"/>
      <c r="IH320" s="8"/>
      <c r="II320" s="8"/>
      <c r="IJ320" s="8"/>
      <c r="IK320" s="8"/>
      <c r="IL320" s="8"/>
      <c r="IM320" s="8"/>
      <c r="IN320" s="8"/>
      <c r="IO320" s="8"/>
    </row>
    <row r="321" spans="1:249" s="7" customFormat="1" x14ac:dyDescent="0.85">
      <c r="A321" s="8"/>
      <c r="B321" s="8"/>
      <c r="C321" s="139"/>
      <c r="D321" s="8"/>
      <c r="E321" s="8"/>
      <c r="F321" s="140"/>
      <c r="G321" s="8"/>
      <c r="H321" s="8"/>
      <c r="I321" s="8"/>
      <c r="J321" s="141"/>
      <c r="K321" s="10"/>
      <c r="L321" s="10"/>
      <c r="M321" s="11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FS321" s="8"/>
      <c r="FT321" s="8"/>
      <c r="FU321" s="8"/>
      <c r="FV321" s="8"/>
      <c r="FW321" s="8"/>
      <c r="FX321" s="8"/>
      <c r="FY321" s="8"/>
      <c r="FZ321" s="8"/>
      <c r="GA321" s="8"/>
      <c r="GB321" s="8"/>
      <c r="GC321" s="8"/>
      <c r="GD321" s="8"/>
      <c r="GE321" s="8"/>
      <c r="GF321" s="8"/>
      <c r="GG321" s="8"/>
      <c r="GH321" s="8"/>
      <c r="GI321" s="8"/>
      <c r="GJ321" s="8"/>
      <c r="GK321" s="8"/>
      <c r="GL321" s="8"/>
      <c r="GM321" s="8"/>
      <c r="GN321" s="8"/>
      <c r="GO321" s="8"/>
      <c r="GP321" s="8"/>
      <c r="GQ321" s="8"/>
      <c r="GR321" s="8"/>
      <c r="GS321" s="8"/>
      <c r="GT321" s="8"/>
      <c r="GU321" s="8"/>
      <c r="GV321" s="8"/>
      <c r="GW321" s="8"/>
      <c r="GX321" s="8"/>
      <c r="GY321" s="8"/>
      <c r="GZ321" s="8"/>
      <c r="HA321" s="8"/>
      <c r="HB321" s="8"/>
      <c r="HC321" s="8"/>
      <c r="HD321" s="8"/>
      <c r="HE321" s="8"/>
      <c r="HF321" s="8"/>
      <c r="HG321" s="8"/>
      <c r="HH321" s="8"/>
      <c r="HI321" s="8"/>
      <c r="HJ321" s="8"/>
      <c r="HK321" s="8"/>
      <c r="HL321" s="8"/>
      <c r="HM321" s="8"/>
      <c r="HN321" s="8"/>
      <c r="HO321" s="8"/>
      <c r="HP321" s="8"/>
      <c r="HQ321" s="8"/>
      <c r="HR321" s="8"/>
      <c r="HS321" s="8"/>
      <c r="HT321" s="8"/>
      <c r="HU321" s="8"/>
      <c r="HV321" s="8"/>
      <c r="HW321" s="8"/>
      <c r="HX321" s="8"/>
      <c r="HY321" s="8"/>
      <c r="HZ321" s="8"/>
      <c r="IA321" s="8"/>
      <c r="IB321" s="8"/>
      <c r="IC321" s="8"/>
      <c r="ID321" s="8"/>
      <c r="IE321" s="8"/>
      <c r="IF321" s="8"/>
      <c r="IG321" s="8"/>
      <c r="IH321" s="8"/>
      <c r="II321" s="8"/>
      <c r="IJ321" s="8"/>
      <c r="IK321" s="8"/>
      <c r="IL321" s="8"/>
      <c r="IM321" s="8"/>
      <c r="IN321" s="8"/>
      <c r="IO321" s="8"/>
    </row>
    <row r="322" spans="1:249" s="7" customFormat="1" x14ac:dyDescent="0.85">
      <c r="A322" s="8"/>
      <c r="B322" s="8"/>
      <c r="C322" s="139"/>
      <c r="D322" s="8"/>
      <c r="E322" s="8"/>
      <c r="F322" s="140"/>
      <c r="G322" s="8"/>
      <c r="H322" s="8"/>
      <c r="I322" s="8"/>
      <c r="J322" s="141"/>
      <c r="K322" s="10"/>
      <c r="L322" s="10"/>
      <c r="M322" s="11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FS322" s="8"/>
      <c r="FT322" s="8"/>
      <c r="FU322" s="8"/>
      <c r="FV322" s="8"/>
      <c r="FW322" s="8"/>
      <c r="FX322" s="8"/>
      <c r="FY322" s="8"/>
      <c r="FZ322" s="8"/>
      <c r="GA322" s="8"/>
      <c r="GB322" s="8"/>
      <c r="GC322" s="8"/>
      <c r="GD322" s="8"/>
      <c r="GE322" s="8"/>
      <c r="GF322" s="8"/>
      <c r="GG322" s="8"/>
      <c r="GH322" s="8"/>
      <c r="GI322" s="8"/>
      <c r="GJ322" s="8"/>
      <c r="GK322" s="8"/>
      <c r="GL322" s="8"/>
      <c r="GM322" s="8"/>
      <c r="GN322" s="8"/>
      <c r="GO322" s="8"/>
      <c r="GP322" s="8"/>
      <c r="GQ322" s="8"/>
      <c r="GR322" s="8"/>
      <c r="GS322" s="8"/>
      <c r="GT322" s="8"/>
      <c r="GU322" s="8"/>
      <c r="GV322" s="8"/>
      <c r="GW322" s="8"/>
      <c r="GX322" s="8"/>
      <c r="GY322" s="8"/>
      <c r="GZ322" s="8"/>
      <c r="HA322" s="8"/>
      <c r="HB322" s="8"/>
      <c r="HC322" s="8"/>
      <c r="HD322" s="8"/>
      <c r="HE322" s="8"/>
      <c r="HF322" s="8"/>
      <c r="HG322" s="8"/>
      <c r="HH322" s="8"/>
      <c r="HI322" s="8"/>
      <c r="HJ322" s="8"/>
      <c r="HK322" s="8"/>
      <c r="HL322" s="8"/>
      <c r="HM322" s="8"/>
      <c r="HN322" s="8"/>
      <c r="HO322" s="8"/>
      <c r="HP322" s="8"/>
      <c r="HQ322" s="8"/>
      <c r="HR322" s="8"/>
      <c r="HS322" s="8"/>
      <c r="HT322" s="8"/>
      <c r="HU322" s="8"/>
      <c r="HV322" s="8"/>
      <c r="HW322" s="8"/>
      <c r="HX322" s="8"/>
      <c r="HY322" s="8"/>
      <c r="HZ322" s="8"/>
      <c r="IA322" s="8"/>
      <c r="IB322" s="8"/>
      <c r="IC322" s="8"/>
      <c r="ID322" s="8"/>
      <c r="IE322" s="8"/>
      <c r="IF322" s="8"/>
      <c r="IG322" s="8"/>
      <c r="IH322" s="8"/>
      <c r="II322" s="8"/>
      <c r="IJ322" s="8"/>
      <c r="IK322" s="8"/>
      <c r="IL322" s="8"/>
      <c r="IM322" s="8"/>
      <c r="IN322" s="8"/>
      <c r="IO322" s="8"/>
    </row>
    <row r="323" spans="1:249" s="7" customFormat="1" x14ac:dyDescent="0.85">
      <c r="A323" s="8"/>
      <c r="B323" s="8"/>
      <c r="C323" s="139"/>
      <c r="D323" s="8"/>
      <c r="E323" s="8"/>
      <c r="F323" s="140"/>
      <c r="G323" s="8"/>
      <c r="H323" s="8"/>
      <c r="I323" s="8"/>
      <c r="J323" s="141"/>
      <c r="K323" s="10"/>
      <c r="L323" s="10"/>
      <c r="M323" s="11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FS323" s="8"/>
      <c r="FT323" s="8"/>
      <c r="FU323" s="8"/>
      <c r="FV323" s="8"/>
      <c r="FW323" s="8"/>
      <c r="FX323" s="8"/>
      <c r="FY323" s="8"/>
      <c r="FZ323" s="8"/>
      <c r="GA323" s="8"/>
      <c r="GB323" s="8"/>
      <c r="GC323" s="8"/>
      <c r="GD323" s="8"/>
      <c r="GE323" s="8"/>
      <c r="GF323" s="8"/>
      <c r="GG323" s="8"/>
      <c r="GH323" s="8"/>
      <c r="GI323" s="8"/>
      <c r="GJ323" s="8"/>
      <c r="GK323" s="8"/>
      <c r="GL323" s="8"/>
      <c r="GM323" s="8"/>
      <c r="GN323" s="8"/>
      <c r="GO323" s="8"/>
      <c r="GP323" s="8"/>
      <c r="GQ323" s="8"/>
      <c r="GR323" s="8"/>
      <c r="GS323" s="8"/>
      <c r="GT323" s="8"/>
      <c r="GU323" s="8"/>
      <c r="GV323" s="8"/>
      <c r="GW323" s="8"/>
      <c r="GX323" s="8"/>
      <c r="GY323" s="8"/>
      <c r="GZ323" s="8"/>
      <c r="HA323" s="8"/>
      <c r="HB323" s="8"/>
      <c r="HC323" s="8"/>
      <c r="HD323" s="8"/>
      <c r="HE323" s="8"/>
      <c r="HF323" s="8"/>
      <c r="HG323" s="8"/>
      <c r="HH323" s="8"/>
      <c r="HI323" s="8"/>
      <c r="HJ323" s="8"/>
      <c r="HK323" s="8"/>
      <c r="HL323" s="8"/>
      <c r="HM323" s="8"/>
      <c r="HN323" s="8"/>
      <c r="HO323" s="8"/>
      <c r="HP323" s="8"/>
      <c r="HQ323" s="8"/>
      <c r="HR323" s="8"/>
      <c r="HS323" s="8"/>
      <c r="HT323" s="8"/>
      <c r="HU323" s="8"/>
      <c r="HV323" s="8"/>
      <c r="HW323" s="8"/>
      <c r="HX323" s="8"/>
      <c r="HY323" s="8"/>
      <c r="HZ323" s="8"/>
      <c r="IA323" s="8"/>
      <c r="IB323" s="8"/>
      <c r="IC323" s="8"/>
      <c r="ID323" s="8"/>
      <c r="IE323" s="8"/>
      <c r="IF323" s="8"/>
      <c r="IG323" s="8"/>
      <c r="IH323" s="8"/>
      <c r="II323" s="8"/>
      <c r="IJ323" s="8"/>
      <c r="IK323" s="8"/>
      <c r="IL323" s="8"/>
      <c r="IM323" s="8"/>
      <c r="IN323" s="8"/>
      <c r="IO323" s="8"/>
    </row>
    <row r="324" spans="1:249" s="7" customFormat="1" x14ac:dyDescent="0.85">
      <c r="A324" s="8"/>
      <c r="B324" s="8"/>
      <c r="C324" s="139"/>
      <c r="D324" s="8"/>
      <c r="E324" s="8"/>
      <c r="F324" s="140"/>
      <c r="G324" s="8"/>
      <c r="H324" s="8"/>
      <c r="I324" s="8"/>
      <c r="J324" s="141"/>
      <c r="K324" s="10"/>
      <c r="L324" s="10"/>
      <c r="M324" s="11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FS324" s="8"/>
      <c r="FT324" s="8"/>
      <c r="FU324" s="8"/>
      <c r="FV324" s="8"/>
      <c r="FW324" s="8"/>
      <c r="FX324" s="8"/>
      <c r="FY324" s="8"/>
      <c r="FZ324" s="8"/>
      <c r="GA324" s="8"/>
      <c r="GB324" s="8"/>
      <c r="GC324" s="8"/>
      <c r="GD324" s="8"/>
      <c r="GE324" s="8"/>
      <c r="GF324" s="8"/>
      <c r="GG324" s="8"/>
      <c r="GH324" s="8"/>
      <c r="GI324" s="8"/>
      <c r="GJ324" s="8"/>
      <c r="GK324" s="8"/>
      <c r="GL324" s="8"/>
      <c r="GM324" s="8"/>
      <c r="GN324" s="8"/>
      <c r="GO324" s="8"/>
      <c r="GP324" s="8"/>
      <c r="GQ324" s="8"/>
      <c r="GR324" s="8"/>
      <c r="GS324" s="8"/>
      <c r="GT324" s="8"/>
      <c r="GU324" s="8"/>
      <c r="GV324" s="8"/>
      <c r="GW324" s="8"/>
      <c r="GX324" s="8"/>
      <c r="GY324" s="8"/>
      <c r="GZ324" s="8"/>
      <c r="HA324" s="8"/>
      <c r="HB324" s="8"/>
      <c r="HC324" s="8"/>
      <c r="HD324" s="8"/>
      <c r="HE324" s="8"/>
      <c r="HF324" s="8"/>
      <c r="HG324" s="8"/>
      <c r="HH324" s="8"/>
      <c r="HI324" s="8"/>
      <c r="HJ324" s="8"/>
      <c r="HK324" s="8"/>
      <c r="HL324" s="8"/>
      <c r="HM324" s="8"/>
      <c r="HN324" s="8"/>
      <c r="HO324" s="8"/>
      <c r="HP324" s="8"/>
      <c r="HQ324" s="8"/>
      <c r="HR324" s="8"/>
      <c r="HS324" s="8"/>
      <c r="HT324" s="8"/>
      <c r="HU324" s="8"/>
      <c r="HV324" s="8"/>
      <c r="HW324" s="8"/>
      <c r="HX324" s="8"/>
      <c r="HY324" s="8"/>
      <c r="HZ324" s="8"/>
      <c r="IA324" s="8"/>
      <c r="IB324" s="8"/>
      <c r="IC324" s="8"/>
      <c r="ID324" s="8"/>
      <c r="IE324" s="8"/>
      <c r="IF324" s="8"/>
      <c r="IG324" s="8"/>
      <c r="IH324" s="8"/>
      <c r="II324" s="8"/>
      <c r="IJ324" s="8"/>
      <c r="IK324" s="8"/>
      <c r="IL324" s="8"/>
      <c r="IM324" s="8"/>
      <c r="IN324" s="8"/>
      <c r="IO324" s="8"/>
    </row>
    <row r="325" spans="1:249" s="7" customFormat="1" x14ac:dyDescent="0.85">
      <c r="A325" s="8"/>
      <c r="B325" s="8"/>
      <c r="C325" s="139"/>
      <c r="D325" s="8"/>
      <c r="E325" s="8"/>
      <c r="F325" s="140"/>
      <c r="G325" s="8"/>
      <c r="H325" s="8"/>
      <c r="I325" s="8"/>
      <c r="J325" s="141"/>
      <c r="K325" s="10"/>
      <c r="L325" s="10"/>
      <c r="M325" s="11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FS325" s="8"/>
      <c r="FT325" s="8"/>
      <c r="FU325" s="8"/>
      <c r="FV325" s="8"/>
      <c r="FW325" s="8"/>
      <c r="FX325" s="8"/>
      <c r="FY325" s="8"/>
      <c r="FZ325" s="8"/>
      <c r="GA325" s="8"/>
      <c r="GB325" s="8"/>
      <c r="GC325" s="8"/>
      <c r="GD325" s="8"/>
      <c r="GE325" s="8"/>
      <c r="GF325" s="8"/>
      <c r="GG325" s="8"/>
      <c r="GH325" s="8"/>
      <c r="GI325" s="8"/>
      <c r="GJ325" s="8"/>
      <c r="GK325" s="8"/>
      <c r="GL325" s="8"/>
      <c r="GM325" s="8"/>
      <c r="GN325" s="8"/>
      <c r="GO325" s="8"/>
      <c r="GP325" s="8"/>
      <c r="GQ325" s="8"/>
      <c r="GR325" s="8"/>
      <c r="GS325" s="8"/>
      <c r="GT325" s="8"/>
      <c r="GU325" s="8"/>
      <c r="GV325" s="8"/>
      <c r="GW325" s="8"/>
      <c r="GX325" s="8"/>
      <c r="GY325" s="8"/>
      <c r="GZ325" s="8"/>
      <c r="HA325" s="8"/>
      <c r="HB325" s="8"/>
      <c r="HC325" s="8"/>
      <c r="HD325" s="8"/>
      <c r="HE325" s="8"/>
      <c r="HF325" s="8"/>
      <c r="HG325" s="8"/>
      <c r="HH325" s="8"/>
      <c r="HI325" s="8"/>
      <c r="HJ325" s="8"/>
      <c r="HK325" s="8"/>
      <c r="HL325" s="8"/>
      <c r="HM325" s="8"/>
      <c r="HN325" s="8"/>
      <c r="HO325" s="8"/>
      <c r="HP325" s="8"/>
      <c r="HQ325" s="8"/>
      <c r="HR325" s="8"/>
      <c r="HS325" s="8"/>
      <c r="HT325" s="8"/>
      <c r="HU325" s="8"/>
      <c r="HV325" s="8"/>
      <c r="HW325" s="8"/>
      <c r="HX325" s="8"/>
      <c r="HY325" s="8"/>
      <c r="HZ325" s="8"/>
      <c r="IA325" s="8"/>
      <c r="IB325" s="8"/>
      <c r="IC325" s="8"/>
      <c r="ID325" s="8"/>
      <c r="IE325" s="8"/>
      <c r="IF325" s="8"/>
      <c r="IG325" s="8"/>
      <c r="IH325" s="8"/>
      <c r="II325" s="8"/>
      <c r="IJ325" s="8"/>
      <c r="IK325" s="8"/>
      <c r="IL325" s="8"/>
      <c r="IM325" s="8"/>
      <c r="IN325" s="8"/>
      <c r="IO325" s="8"/>
    </row>
    <row r="326" spans="1:249" s="7" customFormat="1" x14ac:dyDescent="0.85">
      <c r="A326" s="8"/>
      <c r="B326" s="8"/>
      <c r="C326" s="139"/>
      <c r="D326" s="8"/>
      <c r="E326" s="8"/>
      <c r="F326" s="140"/>
      <c r="G326" s="8"/>
      <c r="H326" s="8"/>
      <c r="I326" s="8"/>
      <c r="J326" s="141"/>
      <c r="K326" s="10"/>
      <c r="L326" s="10"/>
      <c r="M326" s="11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FS326" s="8"/>
      <c r="FT326" s="8"/>
      <c r="FU326" s="8"/>
      <c r="FV326" s="8"/>
      <c r="FW326" s="8"/>
      <c r="FX326" s="8"/>
      <c r="FY326" s="8"/>
      <c r="FZ326" s="8"/>
      <c r="GA326" s="8"/>
      <c r="GB326" s="8"/>
      <c r="GC326" s="8"/>
      <c r="GD326" s="8"/>
      <c r="GE326" s="8"/>
      <c r="GF326" s="8"/>
      <c r="GG326" s="8"/>
      <c r="GH326" s="8"/>
      <c r="GI326" s="8"/>
      <c r="GJ326" s="8"/>
      <c r="GK326" s="8"/>
      <c r="GL326" s="8"/>
      <c r="GM326" s="8"/>
      <c r="GN326" s="8"/>
      <c r="GO326" s="8"/>
      <c r="GP326" s="8"/>
      <c r="GQ326" s="8"/>
      <c r="GR326" s="8"/>
      <c r="GS326" s="8"/>
      <c r="GT326" s="8"/>
      <c r="GU326" s="8"/>
      <c r="GV326" s="8"/>
      <c r="GW326" s="8"/>
      <c r="GX326" s="8"/>
      <c r="GY326" s="8"/>
      <c r="GZ326" s="8"/>
      <c r="HA326" s="8"/>
      <c r="HB326" s="8"/>
      <c r="HC326" s="8"/>
      <c r="HD326" s="8"/>
      <c r="HE326" s="8"/>
      <c r="HF326" s="8"/>
      <c r="HG326" s="8"/>
      <c r="HH326" s="8"/>
      <c r="HI326" s="8"/>
      <c r="HJ326" s="8"/>
      <c r="HK326" s="8"/>
      <c r="HL326" s="8"/>
      <c r="HM326" s="8"/>
      <c r="HN326" s="8"/>
      <c r="HO326" s="8"/>
      <c r="HP326" s="8"/>
      <c r="HQ326" s="8"/>
      <c r="HR326" s="8"/>
      <c r="HS326" s="8"/>
      <c r="HT326" s="8"/>
      <c r="HU326" s="8"/>
      <c r="HV326" s="8"/>
      <c r="HW326" s="8"/>
      <c r="HX326" s="8"/>
      <c r="HY326" s="8"/>
      <c r="HZ326" s="8"/>
      <c r="IA326" s="8"/>
      <c r="IB326" s="8"/>
      <c r="IC326" s="8"/>
      <c r="ID326" s="8"/>
      <c r="IE326" s="8"/>
      <c r="IF326" s="8"/>
      <c r="IG326" s="8"/>
      <c r="IH326" s="8"/>
      <c r="II326" s="8"/>
      <c r="IJ326" s="8"/>
      <c r="IK326" s="8"/>
      <c r="IL326" s="8"/>
      <c r="IM326" s="8"/>
      <c r="IN326" s="8"/>
      <c r="IO326" s="8"/>
    </row>
    <row r="327" spans="1:249" s="7" customFormat="1" x14ac:dyDescent="0.85">
      <c r="A327" s="8"/>
      <c r="B327" s="8"/>
      <c r="C327" s="139"/>
      <c r="D327" s="8"/>
      <c r="E327" s="8"/>
      <c r="F327" s="140"/>
      <c r="G327" s="8"/>
      <c r="H327" s="8"/>
      <c r="I327" s="8"/>
      <c r="J327" s="141"/>
      <c r="K327" s="10"/>
      <c r="L327" s="10"/>
      <c r="M327" s="11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FS327" s="8"/>
      <c r="FT327" s="8"/>
      <c r="FU327" s="8"/>
      <c r="FV327" s="8"/>
      <c r="FW327" s="8"/>
      <c r="FX327" s="8"/>
      <c r="FY327" s="8"/>
      <c r="FZ327" s="8"/>
      <c r="GA327" s="8"/>
      <c r="GB327" s="8"/>
      <c r="GC327" s="8"/>
      <c r="GD327" s="8"/>
      <c r="GE327" s="8"/>
      <c r="GF327" s="8"/>
      <c r="GG327" s="8"/>
      <c r="GH327" s="8"/>
      <c r="GI327" s="8"/>
      <c r="GJ327" s="8"/>
      <c r="GK327" s="8"/>
      <c r="GL327" s="8"/>
      <c r="GM327" s="8"/>
      <c r="GN327" s="8"/>
      <c r="GO327" s="8"/>
      <c r="GP327" s="8"/>
      <c r="GQ327" s="8"/>
      <c r="GR327" s="8"/>
      <c r="GS327" s="8"/>
      <c r="GT327" s="8"/>
      <c r="GU327" s="8"/>
      <c r="GV327" s="8"/>
      <c r="GW327" s="8"/>
      <c r="GX327" s="8"/>
      <c r="GY327" s="8"/>
      <c r="GZ327" s="8"/>
      <c r="HA327" s="8"/>
      <c r="HB327" s="8"/>
      <c r="HC327" s="8"/>
      <c r="HD327" s="8"/>
      <c r="HE327" s="8"/>
      <c r="HF327" s="8"/>
      <c r="HG327" s="8"/>
      <c r="HH327" s="8"/>
      <c r="HI327" s="8"/>
      <c r="HJ327" s="8"/>
      <c r="HK327" s="8"/>
      <c r="HL327" s="8"/>
      <c r="HM327" s="8"/>
      <c r="HN327" s="8"/>
      <c r="HO327" s="8"/>
      <c r="HP327" s="8"/>
      <c r="HQ327" s="8"/>
      <c r="HR327" s="8"/>
      <c r="HS327" s="8"/>
      <c r="HT327" s="8"/>
      <c r="HU327" s="8"/>
      <c r="HV327" s="8"/>
      <c r="HW327" s="8"/>
      <c r="HX327" s="8"/>
      <c r="HY327" s="8"/>
      <c r="HZ327" s="8"/>
      <c r="IA327" s="8"/>
      <c r="IB327" s="8"/>
      <c r="IC327" s="8"/>
      <c r="ID327" s="8"/>
      <c r="IE327" s="8"/>
      <c r="IF327" s="8"/>
      <c r="IG327" s="8"/>
      <c r="IH327" s="8"/>
      <c r="II327" s="8"/>
      <c r="IJ327" s="8"/>
      <c r="IK327" s="8"/>
      <c r="IL327" s="8"/>
      <c r="IM327" s="8"/>
      <c r="IN327" s="8"/>
      <c r="IO327" s="8"/>
    </row>
    <row r="328" spans="1:249" s="7" customFormat="1" x14ac:dyDescent="0.85">
      <c r="A328" s="8"/>
      <c r="B328" s="8"/>
      <c r="C328" s="139"/>
      <c r="D328" s="8"/>
      <c r="E328" s="8"/>
      <c r="F328" s="140"/>
      <c r="G328" s="8"/>
      <c r="H328" s="8"/>
      <c r="I328" s="8"/>
      <c r="J328" s="141"/>
      <c r="K328" s="10"/>
      <c r="L328" s="10"/>
      <c r="M328" s="11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FS328" s="8"/>
      <c r="FT328" s="8"/>
      <c r="FU328" s="8"/>
      <c r="FV328" s="8"/>
      <c r="FW328" s="8"/>
      <c r="FX328" s="8"/>
      <c r="FY328" s="8"/>
      <c r="FZ328" s="8"/>
      <c r="GA328" s="8"/>
      <c r="GB328" s="8"/>
      <c r="GC328" s="8"/>
      <c r="GD328" s="8"/>
      <c r="GE328" s="8"/>
      <c r="GF328" s="8"/>
      <c r="GG328" s="8"/>
      <c r="GH328" s="8"/>
      <c r="GI328" s="8"/>
      <c r="GJ328" s="8"/>
      <c r="GK328" s="8"/>
      <c r="GL328" s="8"/>
      <c r="GM328" s="8"/>
      <c r="GN328" s="8"/>
      <c r="GO328" s="8"/>
      <c r="GP328" s="8"/>
      <c r="GQ328" s="8"/>
      <c r="GR328" s="8"/>
      <c r="GS328" s="8"/>
      <c r="GT328" s="8"/>
      <c r="GU328" s="8"/>
      <c r="GV328" s="8"/>
      <c r="GW328" s="8"/>
      <c r="GX328" s="8"/>
      <c r="GY328" s="8"/>
      <c r="GZ328" s="8"/>
      <c r="HA328" s="8"/>
      <c r="HB328" s="8"/>
      <c r="HC328" s="8"/>
      <c r="HD328" s="8"/>
      <c r="HE328" s="8"/>
      <c r="HF328" s="8"/>
      <c r="HG328" s="8"/>
      <c r="HH328" s="8"/>
      <c r="HI328" s="8"/>
      <c r="HJ328" s="8"/>
      <c r="HK328" s="8"/>
      <c r="HL328" s="8"/>
      <c r="HM328" s="8"/>
      <c r="HN328" s="8"/>
      <c r="HO328" s="8"/>
      <c r="HP328" s="8"/>
      <c r="HQ328" s="8"/>
      <c r="HR328" s="8"/>
      <c r="HS328" s="8"/>
      <c r="HT328" s="8"/>
      <c r="HU328" s="8"/>
      <c r="HV328" s="8"/>
      <c r="HW328" s="8"/>
      <c r="HX328" s="8"/>
      <c r="HY328" s="8"/>
      <c r="HZ328" s="8"/>
      <c r="IA328" s="8"/>
      <c r="IB328" s="8"/>
      <c r="IC328" s="8"/>
      <c r="ID328" s="8"/>
      <c r="IE328" s="8"/>
      <c r="IF328" s="8"/>
      <c r="IG328" s="8"/>
      <c r="IH328" s="8"/>
      <c r="II328" s="8"/>
      <c r="IJ328" s="8"/>
      <c r="IK328" s="8"/>
      <c r="IL328" s="8"/>
      <c r="IM328" s="8"/>
      <c r="IN328" s="8"/>
      <c r="IO328" s="8"/>
    </row>
  </sheetData>
  <dataConsolidate link="1"/>
  <mergeCells count="10">
    <mergeCell ref="G105:J105"/>
    <mergeCell ref="A72:B72"/>
    <mergeCell ref="A81:B81"/>
    <mergeCell ref="B1:J2"/>
    <mergeCell ref="B3:J3"/>
    <mergeCell ref="B4:J4"/>
    <mergeCell ref="A5:A6"/>
    <mergeCell ref="B5:B6"/>
    <mergeCell ref="C5:C6"/>
    <mergeCell ref="D5:J5"/>
  </mergeCells>
  <pageMargins left="0.39370078740157483" right="0" top="0.19685039370078741" bottom="0" header="0" footer="0"/>
  <pageSetup paperSize="9" scale="1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Березень 2026</vt:lpstr>
      <vt:lpstr>'Березень 2026'!Заголовки_для_друку</vt:lpstr>
      <vt:lpstr>'Березень 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Specialist</dc:creator>
  <cp:lastModifiedBy>Specialist</cp:lastModifiedBy>
  <cp:lastPrinted>2026-04-15T12:01:24Z</cp:lastPrinted>
  <dcterms:created xsi:type="dcterms:W3CDTF">2026-04-15T11:47:58Z</dcterms:created>
  <dcterms:modified xsi:type="dcterms:W3CDTF">2026-04-15T12:01:30Z</dcterms:modified>
</cp:coreProperties>
</file>