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ЗВІТИ ЛІКАРЕНЬ\ЗВІТИ ПО ПРОГРАМАХ\2025\"/>
    </mc:Choice>
  </mc:AlternateContent>
  <bookViews>
    <workbookView xWindow="0" yWindow="0" windowWidth="28800" windowHeight="11655"/>
  </bookViews>
  <sheets>
    <sheet name="Лист1" sheetId="1" r:id="rId1"/>
  </sheets>
  <definedNames>
    <definedName name="_xlnm.Print_Area" localSheetId="0">Лист1!$A$1:$P$31</definedName>
  </definedNames>
  <calcPr calcId="162913"/>
</workbook>
</file>

<file path=xl/calcChain.xml><?xml version="1.0" encoding="utf-8"?>
<calcChain xmlns="http://schemas.openxmlformats.org/spreadsheetml/2006/main">
  <c r="G22" i="1" l="1"/>
  <c r="G21" i="1"/>
  <c r="G19" i="1"/>
  <c r="G18" i="1"/>
  <c r="G17" i="1"/>
  <c r="G16" i="1"/>
  <c r="G15" i="1"/>
  <c r="G13" i="1"/>
  <c r="G12" i="1"/>
  <c r="G11" i="1"/>
  <c r="H24" i="1"/>
  <c r="J24" i="1" l="1"/>
  <c r="F24" i="1"/>
  <c r="M23" i="1" l="1"/>
  <c r="J23" i="1"/>
  <c r="F23" i="1"/>
  <c r="O26" i="1" l="1"/>
  <c r="N26" i="1"/>
  <c r="L26" i="1"/>
  <c r="K26" i="1"/>
  <c r="H26" i="1"/>
  <c r="M25" i="1"/>
  <c r="J25" i="1"/>
  <c r="F25" i="1"/>
  <c r="M15" i="1" l="1"/>
  <c r="J15" i="1"/>
  <c r="F15" i="1"/>
  <c r="M21" i="1"/>
  <c r="G26" i="1" l="1"/>
  <c r="M22" i="1"/>
  <c r="M19" i="1"/>
  <c r="M18" i="1"/>
  <c r="M17" i="1"/>
  <c r="M16" i="1"/>
  <c r="M12" i="1"/>
  <c r="M11" i="1"/>
  <c r="M26" i="1" l="1"/>
  <c r="J14" i="1"/>
  <c r="J16" i="1"/>
  <c r="F14" i="1"/>
  <c r="F16" i="1"/>
  <c r="J20" i="1" l="1"/>
  <c r="J21" i="1"/>
  <c r="J22" i="1"/>
  <c r="F20" i="1"/>
  <c r="F21" i="1"/>
  <c r="F22" i="1"/>
  <c r="J17" i="1"/>
  <c r="J18" i="1"/>
  <c r="J19" i="1"/>
  <c r="F17" i="1"/>
  <c r="F18" i="1"/>
  <c r="F19" i="1"/>
  <c r="J13" i="1" l="1"/>
  <c r="J12" i="1"/>
  <c r="J11" i="1"/>
  <c r="F13" i="1"/>
  <c r="F12" i="1"/>
  <c r="F11" i="1"/>
  <c r="F26" i="1" l="1"/>
  <c r="J26" i="1"/>
</calcChain>
</file>

<file path=xl/sharedStrings.xml><?xml version="1.0" encoding="utf-8"?>
<sst xmlns="http://schemas.openxmlformats.org/spreadsheetml/2006/main" count="121" uniqueCount="60">
  <si>
    <t>Назва завдання, заходу</t>
  </si>
  <si>
    <t>Код програмної класифікації видатків</t>
  </si>
  <si>
    <t>КЕКВ</t>
  </si>
  <si>
    <t>в т.ч.</t>
  </si>
  <si>
    <t>загальний фонд</t>
  </si>
  <si>
    <t>№</t>
  </si>
  <si>
    <t>ЗВІТ</t>
  </si>
  <si>
    <t>Разом</t>
  </si>
  <si>
    <t>Результативні показники виконання програми</t>
  </si>
  <si>
    <t>Фінансові джерела</t>
  </si>
  <si>
    <t>Всього</t>
  </si>
  <si>
    <t>спеціальний фонд</t>
  </si>
  <si>
    <t>Фактичні видатки (грн.)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</si>
  <si>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</si>
  <si>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</si>
  <si>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</si>
  <si>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</si>
  <si>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2610</t>
  </si>
  <si>
    <t>Місцевий бюджет</t>
  </si>
  <si>
    <t>Дебіторська заборгованість (грн.)</t>
  </si>
  <si>
    <t>Кредиторська заборгованість (грн.)</t>
  </si>
  <si>
    <t>_________</t>
  </si>
  <si>
    <t>0712111</t>
  </si>
  <si>
    <t>Здійснення оплати поточних видатків на послуги в пунктах здоров’я та повірки обладнання непрофільних підрозділів</t>
  </si>
  <si>
    <t>Покриття витрат на заробітну плату працівників фізіотерапевтичної служби</t>
  </si>
  <si>
    <t>Покриття витрат на заробітну плату пунктів здоров’я</t>
  </si>
  <si>
    <t>Закупівля туберкуліну</t>
  </si>
  <si>
    <t>Забезпечення покриття витрат по безоплатному та пільговому відпуску лікарських засобів за рецептами лікарів у разі амбулаторного лікування окремих груп населення та за певними категоріями захворювань</t>
  </si>
  <si>
    <t>Оплата інших енергоносіїв та інших комунальних послуг</t>
  </si>
  <si>
    <r>
      <t xml:space="preserve">ВІДПОВІДАЛЬНИЙ ВИКОНАВЕЦЬ </t>
    </r>
    <r>
      <rPr>
        <u/>
        <sz val="14"/>
        <rFont val="Times New Roman"/>
        <family val="1"/>
        <charset val="204"/>
      </rPr>
      <t xml:space="preserve">Відділ охорони здоров´я Шептицької міської ради (Співвиконавець Комунальне некомерційне підприємство «Центр первинної медико-санітарної допомоги Шептицької міської ради» ) </t>
    </r>
  </si>
  <si>
    <r>
      <t xml:space="preserve">НАЗВА ПРОГРАМИ </t>
    </r>
    <r>
      <rPr>
        <u/>
        <sz val="14"/>
        <color indexed="8"/>
        <rFont val="Times New Roman"/>
        <family val="1"/>
        <charset val="204"/>
      </rPr>
      <t xml:space="preserve">Комплексна програма фінансової підтримки Комунального некомерційного підприємства «Центр первинної медико-санітарної допомоги Шептицької міської ради» та його розвитку на 2025 рік 
</t>
    </r>
  </si>
  <si>
    <r>
      <t xml:space="preserve">КОЛИ І КИМ ЗАТВЕРДЖЕНА ПРОГРАМА </t>
    </r>
    <r>
      <rPr>
        <u/>
        <sz val="14"/>
        <rFont val="Times New Roman"/>
        <family val="1"/>
        <charset val="204"/>
      </rPr>
      <t>рішення Шептицької міської ради від 23.01.2025р. №3261</t>
    </r>
  </si>
  <si>
    <r>
      <t xml:space="preserve">Планові обсяги фінансування на </t>
    </r>
    <r>
      <rPr>
        <b/>
        <sz val="11"/>
        <color rgb="FF0000FF"/>
        <rFont val="Times New Roman"/>
        <family val="1"/>
        <charset val="204"/>
      </rPr>
      <t>2025 рік</t>
    </r>
    <r>
      <rPr>
        <b/>
        <sz val="11"/>
        <color indexed="8"/>
        <rFont val="Times New Roman"/>
        <family val="1"/>
        <charset val="204"/>
      </rPr>
      <t xml:space="preserve"> (грн.)</t>
    </r>
  </si>
  <si>
    <t>Забезпечення хворих виробами медичного призначення, калоприймачами та памперсами</t>
  </si>
  <si>
    <t>Забезпечення хворих продуктами харчування</t>
  </si>
  <si>
    <t>Забезпечено заробітною платою працівників фізіотерапевтичної служби</t>
  </si>
  <si>
    <t>Забезпечення заробітною платою працівників пунктів здоров’я</t>
  </si>
  <si>
    <t xml:space="preserve">Забезпечено лікувальним харчуванням 1 особу </t>
  </si>
  <si>
    <t>Проведено метрологічну повірки приладів фізіотерапевтичного кабінету</t>
  </si>
  <si>
    <t>Покриття видатків КНП «ЦПМСД ШМР» на оплату теплопостачання</t>
  </si>
  <si>
    <t>Покриття видатків КНП «ЦПМСД ШМР»на оплату водопостачання та водовідведення</t>
  </si>
  <si>
    <t>Покриття видатків КНП «ЦПМСД ШМР» на оплату електропостачання</t>
  </si>
  <si>
    <t>Покриття видатків КНП «ЦПМСД ШМР»на оплату природного газу</t>
  </si>
  <si>
    <t>Покриття видатківКНП «ЦПМСД ШМР» на оплату  інших енергоносіїв та комунальних послуг</t>
  </si>
  <si>
    <t>Співфінансування будівництва амбулаторії в с.Сілець</t>
  </si>
  <si>
    <t>0712170</t>
  </si>
  <si>
    <t>3210</t>
  </si>
  <si>
    <t>Придбання виробів медичного призначення для УБД</t>
  </si>
  <si>
    <t>Начальник відділу охорони здоров´я</t>
  </si>
  <si>
    <t>Мирослав ПУЩИК</t>
  </si>
  <si>
    <t>Головний спеціаліст, бухгалтер</t>
  </si>
  <si>
    <t>Леся КОБЕРНИК</t>
  </si>
  <si>
    <t>Здійснено закупівлю туберкуліну</t>
  </si>
  <si>
    <t>Капітальний ремонт даху будівлі пункту здоров"я с.Борятин</t>
  </si>
  <si>
    <r>
      <t xml:space="preserve">ЩОДО ВИКОНАННЯ МІСЦЕВОЇ ЦІЛЬОВОЇ ПРОГРАМИ СТАНОМ НА </t>
    </r>
    <r>
      <rPr>
        <b/>
        <sz val="11"/>
        <color rgb="FF0000FF"/>
        <rFont val="Times New Roman"/>
        <family val="1"/>
        <charset val="204"/>
      </rPr>
      <t>01.01.2026</t>
    </r>
    <r>
      <rPr>
        <b/>
        <sz val="11"/>
        <color indexed="8"/>
        <rFont val="Times New Roman"/>
        <family val="1"/>
        <charset val="204"/>
      </rPr>
      <t xml:space="preserve"> РОКУ</t>
    </r>
  </si>
  <si>
    <r>
      <t xml:space="preserve">Касові видатки на </t>
    </r>
    <r>
      <rPr>
        <b/>
        <sz val="11"/>
        <color rgb="FF0000FF"/>
        <rFont val="Times New Roman"/>
        <family val="1"/>
        <charset val="204"/>
      </rPr>
      <t>01.01.2026</t>
    </r>
    <r>
      <rPr>
        <b/>
        <sz val="11"/>
        <color indexed="8"/>
        <rFont val="Times New Roman"/>
        <family val="1"/>
        <charset val="204"/>
      </rPr>
      <t xml:space="preserve"> року (грн.)</t>
    </r>
  </si>
  <si>
    <t>Забезпечено пацієнтів виробами медичного призначення (129 пацієнтів)</t>
  </si>
  <si>
    <t>Покриття витрат по безоплатному та пільговому відпуску лікарських засобів за рецептами лікарів у разі амбулаторного лікування окремих груп населення та за певними категоріями захворювань (366 пацієнти)</t>
  </si>
  <si>
    <t>Забезпечено пацієнтів УБД виробами медичного призначення (6 пацієнтів)</t>
  </si>
  <si>
    <t>Виконано роботи по капітальному ремонту даху будівлі пункту здоров҆я с.Борятин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</si>
</sst>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u/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right" vertical="center"/>
    </xf>
    <xf numFmtId="49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10" fillId="0" borderId="0" xfId="0" applyFont="1"/>
    <xf numFmtId="0" fontId="13" fillId="0" borderId="0" xfId="0" applyFont="1" applyAlignment="1">
      <alignment horizontal="center" vertical="center"/>
    </xf>
    <xf numFmtId="0" fontId="0" fillId="2" borderId="0" xfId="0" applyFill="1"/>
    <xf numFmtId="0" fontId="14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0" fontId="0" fillId="2" borderId="0" xfId="0" applyFont="1" applyFill="1"/>
    <xf numFmtId="0" fontId="14" fillId="0" borderId="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49" fontId="9" fillId="0" borderId="0" xfId="0" applyNumberFormat="1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 wrapText="1"/>
    </xf>
    <xf numFmtId="49" fontId="10" fillId="0" borderId="11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4" fontId="9" fillId="0" borderId="11" xfId="0" applyNumberFormat="1" applyFont="1" applyBorder="1" applyAlignment="1">
      <alignment horizontal="right" vertical="center"/>
    </xf>
    <xf numFmtId="4" fontId="10" fillId="0" borderId="11" xfId="0" applyNumberFormat="1" applyFont="1" applyBorder="1" applyAlignment="1">
      <alignment horizontal="right" vertical="center"/>
    </xf>
    <xf numFmtId="0" fontId="14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49" fontId="9" fillId="0" borderId="14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right" vertical="center"/>
    </xf>
    <xf numFmtId="0" fontId="14" fillId="0" borderId="15" xfId="0" applyFont="1" applyBorder="1" applyAlignment="1">
      <alignment horizontal="center" vertical="center" wrapText="1"/>
    </xf>
    <xf numFmtId="4" fontId="10" fillId="0" borderId="16" xfId="0" applyNumberFormat="1" applyFont="1" applyBorder="1" applyAlignment="1">
      <alignment horizontal="right" vertical="center"/>
    </xf>
    <xf numFmtId="4" fontId="10" fillId="2" borderId="5" xfId="0" applyNumberFormat="1" applyFont="1" applyFill="1" applyBorder="1" applyAlignment="1">
      <alignment horizontal="right" vertical="center"/>
    </xf>
    <xf numFmtId="4" fontId="10" fillId="2" borderId="1" xfId="0" applyNumberFormat="1" applyFont="1" applyFill="1" applyBorder="1" applyAlignment="1">
      <alignment horizontal="right" vertical="center"/>
    </xf>
    <xf numFmtId="4" fontId="10" fillId="2" borderId="16" xfId="0" applyNumberFormat="1" applyFont="1" applyFill="1" applyBorder="1" applyAlignment="1">
      <alignment horizontal="right" vertical="center"/>
    </xf>
    <xf numFmtId="4" fontId="10" fillId="2" borderId="11" xfId="0" applyNumberFormat="1" applyFont="1" applyFill="1" applyBorder="1" applyAlignment="1">
      <alignment horizontal="right" vertical="center"/>
    </xf>
    <xf numFmtId="0" fontId="14" fillId="2" borderId="3" xfId="0" applyFont="1" applyFill="1" applyBorder="1" applyAlignment="1">
      <alignment horizontal="center" vertical="center" wrapText="1"/>
    </xf>
    <xf numFmtId="4" fontId="10" fillId="0" borderId="11" xfId="0" applyNumberFormat="1" applyFont="1" applyBorder="1" applyAlignment="1">
      <alignment horizontal="right" vertical="center" wrapText="1"/>
    </xf>
    <xf numFmtId="4" fontId="10" fillId="2" borderId="17" xfId="0" applyNumberFormat="1" applyFont="1" applyFill="1" applyBorder="1" applyAlignment="1">
      <alignment horizontal="right" vertical="center"/>
    </xf>
    <xf numFmtId="4" fontId="10" fillId="0" borderId="17" xfId="0" applyNumberFormat="1" applyFont="1" applyBorder="1" applyAlignment="1">
      <alignment horizontal="right" vertical="center"/>
    </xf>
    <xf numFmtId="4" fontId="10" fillId="2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2" borderId="0" xfId="0" applyFont="1" applyFill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view="pageBreakPreview" zoomScaleNormal="100" zoomScaleSheetLayoutView="100" workbookViewId="0">
      <selection activeCell="I22" sqref="I22"/>
    </sheetView>
  </sheetViews>
  <sheetFormatPr defaultRowHeight="15" x14ac:dyDescent="0.25"/>
  <cols>
    <col min="1" max="1" width="5" customWidth="1"/>
    <col min="2" max="2" width="37.28515625" customWidth="1"/>
    <col min="3" max="3" width="12" customWidth="1"/>
    <col min="5" max="5" width="10.7109375" customWidth="1"/>
    <col min="6" max="7" width="13.7109375" customWidth="1"/>
    <col min="8" max="8" width="13.85546875" customWidth="1"/>
    <col min="9" max="9" width="10.7109375" customWidth="1"/>
    <col min="10" max="10" width="14.28515625" customWidth="1"/>
    <col min="11" max="11" width="13.42578125" customWidth="1"/>
    <col min="12" max="12" width="12.5703125" customWidth="1"/>
    <col min="13" max="13" width="14.5703125" customWidth="1"/>
    <col min="14" max="14" width="13" customWidth="1"/>
    <col min="15" max="15" width="11.5703125" customWidth="1"/>
    <col min="16" max="16" width="32.7109375" customWidth="1"/>
  </cols>
  <sheetData>
    <row r="1" spans="1:16" x14ac:dyDescent="0.25">
      <c r="A1" s="75" t="s">
        <v>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x14ac:dyDescent="0.25">
      <c r="A2" s="75" t="s">
        <v>54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16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36.75" customHeight="1" x14ac:dyDescent="0.3">
      <c r="A4" s="58" t="s">
        <v>30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</row>
    <row r="5" spans="1:16" s="16" customFormat="1" ht="27" customHeight="1" x14ac:dyDescent="0.3">
      <c r="A5" s="74" t="s">
        <v>31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</row>
    <row r="6" spans="1:16" s="23" customFormat="1" ht="36.75" customHeight="1" x14ac:dyDescent="0.25">
      <c r="A6" s="78" t="s">
        <v>29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</row>
    <row r="7" spans="1:16" ht="9" customHeight="1" thickBot="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1"/>
    </row>
    <row r="8" spans="1:16" s="7" customFormat="1" ht="43.15" customHeight="1" x14ac:dyDescent="0.25">
      <c r="A8" s="59" t="s">
        <v>5</v>
      </c>
      <c r="B8" s="67" t="s">
        <v>0</v>
      </c>
      <c r="C8" s="64" t="s">
        <v>1</v>
      </c>
      <c r="D8" s="67" t="s">
        <v>2</v>
      </c>
      <c r="E8" s="68" t="s">
        <v>32</v>
      </c>
      <c r="F8" s="69"/>
      <c r="G8" s="69"/>
      <c r="H8" s="70"/>
      <c r="I8" s="68" t="s">
        <v>55</v>
      </c>
      <c r="J8" s="69"/>
      <c r="K8" s="69"/>
      <c r="L8" s="70"/>
      <c r="M8" s="64" t="s">
        <v>12</v>
      </c>
      <c r="N8" s="64" t="s">
        <v>19</v>
      </c>
      <c r="O8" s="64" t="s">
        <v>20</v>
      </c>
      <c r="P8" s="71" t="s">
        <v>8</v>
      </c>
    </row>
    <row r="9" spans="1:16" s="7" customFormat="1" ht="14.25" x14ac:dyDescent="0.25">
      <c r="A9" s="60"/>
      <c r="B9" s="65"/>
      <c r="C9" s="62"/>
      <c r="D9" s="65"/>
      <c r="E9" s="62" t="s">
        <v>9</v>
      </c>
      <c r="F9" s="65" t="s">
        <v>10</v>
      </c>
      <c r="G9" s="65" t="s">
        <v>3</v>
      </c>
      <c r="H9" s="65"/>
      <c r="I9" s="62" t="s">
        <v>9</v>
      </c>
      <c r="J9" s="65" t="s">
        <v>10</v>
      </c>
      <c r="K9" s="65" t="s">
        <v>3</v>
      </c>
      <c r="L9" s="65"/>
      <c r="M9" s="62"/>
      <c r="N9" s="62"/>
      <c r="O9" s="62"/>
      <c r="P9" s="72"/>
    </row>
    <row r="10" spans="1:16" s="7" customFormat="1" ht="29.25" thickBot="1" x14ac:dyDescent="0.3">
      <c r="A10" s="61"/>
      <c r="B10" s="66"/>
      <c r="C10" s="63"/>
      <c r="D10" s="66"/>
      <c r="E10" s="63"/>
      <c r="F10" s="66"/>
      <c r="G10" s="30" t="s">
        <v>4</v>
      </c>
      <c r="H10" s="30" t="s">
        <v>11</v>
      </c>
      <c r="I10" s="63"/>
      <c r="J10" s="66"/>
      <c r="K10" s="30" t="s">
        <v>4</v>
      </c>
      <c r="L10" s="30" t="s">
        <v>11</v>
      </c>
      <c r="M10" s="63"/>
      <c r="N10" s="63"/>
      <c r="O10" s="63"/>
      <c r="P10" s="73"/>
    </row>
    <row r="11" spans="1:16" s="8" customFormat="1" ht="47.25" x14ac:dyDescent="0.25">
      <c r="A11" s="18">
        <v>1</v>
      </c>
      <c r="B11" s="34" t="s">
        <v>24</v>
      </c>
      <c r="C11" s="19" t="s">
        <v>22</v>
      </c>
      <c r="D11" s="19" t="s">
        <v>17</v>
      </c>
      <c r="E11" s="20" t="s">
        <v>18</v>
      </c>
      <c r="F11" s="21">
        <f>G11+H11</f>
        <v>426200</v>
      </c>
      <c r="G11" s="49">
        <f>480200-54000</f>
        <v>426200</v>
      </c>
      <c r="H11" s="22"/>
      <c r="I11" s="20" t="s">
        <v>18</v>
      </c>
      <c r="J11" s="21">
        <f>K11+L11</f>
        <v>409268.47</v>
      </c>
      <c r="K11" s="49">
        <v>409268.47</v>
      </c>
      <c r="L11" s="49"/>
      <c r="M11" s="49">
        <f>K11</f>
        <v>409268.47</v>
      </c>
      <c r="N11" s="22"/>
      <c r="O11" s="22"/>
      <c r="P11" s="29" t="s">
        <v>35</v>
      </c>
    </row>
    <row r="12" spans="1:16" s="8" customFormat="1" ht="47.25" x14ac:dyDescent="0.25">
      <c r="A12" s="9">
        <v>2</v>
      </c>
      <c r="B12" s="31" t="s">
        <v>25</v>
      </c>
      <c r="C12" s="11" t="s">
        <v>22</v>
      </c>
      <c r="D12" s="11" t="s">
        <v>17</v>
      </c>
      <c r="E12" s="32" t="s">
        <v>18</v>
      </c>
      <c r="F12" s="33">
        <f>G12+H12</f>
        <v>395600</v>
      </c>
      <c r="G12" s="50">
        <f>848600-200000-253000</f>
        <v>395600</v>
      </c>
      <c r="H12" s="10"/>
      <c r="I12" s="32" t="s">
        <v>18</v>
      </c>
      <c r="J12" s="33">
        <f>K12+L12</f>
        <v>367686.84</v>
      </c>
      <c r="K12" s="50">
        <v>367686.84</v>
      </c>
      <c r="L12" s="50"/>
      <c r="M12" s="50">
        <f t="shared" ref="M12:M23" si="0">K12</f>
        <v>367686.84</v>
      </c>
      <c r="N12" s="10"/>
      <c r="O12" s="10"/>
      <c r="P12" s="24" t="s">
        <v>36</v>
      </c>
    </row>
    <row r="13" spans="1:16" s="8" customFormat="1" ht="47.25" x14ac:dyDescent="0.25">
      <c r="A13" s="9">
        <v>3</v>
      </c>
      <c r="B13" s="31" t="s">
        <v>33</v>
      </c>
      <c r="C13" s="11" t="s">
        <v>22</v>
      </c>
      <c r="D13" s="11" t="s">
        <v>17</v>
      </c>
      <c r="E13" s="32" t="s">
        <v>18</v>
      </c>
      <c r="F13" s="33">
        <f>G13+H13</f>
        <v>1309400</v>
      </c>
      <c r="G13" s="57">
        <f>696000+200000+413400</f>
        <v>1309400</v>
      </c>
      <c r="H13" s="10"/>
      <c r="I13" s="32" t="s">
        <v>18</v>
      </c>
      <c r="J13" s="33">
        <f>K13+L13</f>
        <v>1270526.05</v>
      </c>
      <c r="K13" s="50">
        <v>1270526.05</v>
      </c>
      <c r="L13" s="50"/>
      <c r="M13" s="50">
        <v>1266404.05</v>
      </c>
      <c r="N13" s="10"/>
      <c r="O13" s="10"/>
      <c r="P13" s="24" t="s">
        <v>56</v>
      </c>
    </row>
    <row r="14" spans="1:16" s="8" customFormat="1" ht="31.5" x14ac:dyDescent="0.25">
      <c r="A14" s="9">
        <v>4</v>
      </c>
      <c r="B14" s="31" t="s">
        <v>26</v>
      </c>
      <c r="C14" s="11" t="s">
        <v>22</v>
      </c>
      <c r="D14" s="11" t="s">
        <v>17</v>
      </c>
      <c r="E14" s="32" t="s">
        <v>18</v>
      </c>
      <c r="F14" s="33">
        <f t="shared" ref="F14:F16" si="1">G14+H14</f>
        <v>4000</v>
      </c>
      <c r="G14" s="12">
        <v>4000</v>
      </c>
      <c r="H14" s="10"/>
      <c r="I14" s="32" t="s">
        <v>18</v>
      </c>
      <c r="J14" s="33">
        <f t="shared" ref="J14:J16" si="2">K14+L14</f>
        <v>3228.39</v>
      </c>
      <c r="K14" s="50">
        <v>3228.39</v>
      </c>
      <c r="L14" s="50"/>
      <c r="M14" s="50">
        <v>3228.39</v>
      </c>
      <c r="N14" s="10"/>
      <c r="O14" s="10"/>
      <c r="P14" s="24" t="s">
        <v>52</v>
      </c>
    </row>
    <row r="15" spans="1:16" s="8" customFormat="1" ht="31.5" x14ac:dyDescent="0.25">
      <c r="A15" s="9">
        <v>5</v>
      </c>
      <c r="B15" s="31" t="s">
        <v>34</v>
      </c>
      <c r="C15" s="11" t="s">
        <v>22</v>
      </c>
      <c r="D15" s="11" t="s">
        <v>17</v>
      </c>
      <c r="E15" s="32" t="s">
        <v>18</v>
      </c>
      <c r="F15" s="33">
        <f t="shared" si="1"/>
        <v>194600</v>
      </c>
      <c r="G15" s="12">
        <f>201600-7000</f>
        <v>194600</v>
      </c>
      <c r="H15" s="10"/>
      <c r="I15" s="32" t="s">
        <v>18</v>
      </c>
      <c r="J15" s="33">
        <f t="shared" si="2"/>
        <v>194400</v>
      </c>
      <c r="K15" s="50">
        <v>194400</v>
      </c>
      <c r="L15" s="50"/>
      <c r="M15" s="50">
        <f t="shared" si="0"/>
        <v>194400</v>
      </c>
      <c r="N15" s="10"/>
      <c r="O15" s="10"/>
      <c r="P15" s="24" t="s">
        <v>37</v>
      </c>
    </row>
    <row r="16" spans="1:16" s="8" customFormat="1" ht="55.5" customHeight="1" x14ac:dyDescent="0.25">
      <c r="A16" s="9">
        <v>6</v>
      </c>
      <c r="B16" s="31" t="s">
        <v>23</v>
      </c>
      <c r="C16" s="11" t="s">
        <v>22</v>
      </c>
      <c r="D16" s="11" t="s">
        <v>17</v>
      </c>
      <c r="E16" s="32" t="s">
        <v>18</v>
      </c>
      <c r="F16" s="33">
        <f t="shared" si="1"/>
        <v>4400</v>
      </c>
      <c r="G16" s="12">
        <f>14400-10000</f>
        <v>4400</v>
      </c>
      <c r="H16" s="10"/>
      <c r="I16" s="32" t="s">
        <v>18</v>
      </c>
      <c r="J16" s="33">
        <f t="shared" si="2"/>
        <v>3931.2</v>
      </c>
      <c r="K16" s="50">
        <v>3931.2</v>
      </c>
      <c r="L16" s="50"/>
      <c r="M16" s="50">
        <f t="shared" si="0"/>
        <v>3931.2</v>
      </c>
      <c r="N16" s="10"/>
      <c r="O16" s="10"/>
      <c r="P16" s="24" t="s">
        <v>38</v>
      </c>
    </row>
    <row r="17" spans="1:16" s="8" customFormat="1" ht="47.25" x14ac:dyDescent="0.25">
      <c r="A17" s="9">
        <v>7</v>
      </c>
      <c r="B17" s="31" t="s">
        <v>13</v>
      </c>
      <c r="C17" s="11" t="s">
        <v>22</v>
      </c>
      <c r="D17" s="11" t="s">
        <v>17</v>
      </c>
      <c r="E17" s="32" t="s">
        <v>18</v>
      </c>
      <c r="F17" s="33">
        <f t="shared" ref="F17:F24" si="3">G17+H17</f>
        <v>1297900</v>
      </c>
      <c r="G17" s="12">
        <f>986000+235900+76000</f>
        <v>1297900</v>
      </c>
      <c r="H17" s="10"/>
      <c r="I17" s="32" t="s">
        <v>18</v>
      </c>
      <c r="J17" s="33">
        <f t="shared" ref="J17:J24" si="4">K17+L17</f>
        <v>1226808.22</v>
      </c>
      <c r="K17" s="50">
        <v>1226808.22</v>
      </c>
      <c r="L17" s="50"/>
      <c r="M17" s="50">
        <f t="shared" si="0"/>
        <v>1226808.22</v>
      </c>
      <c r="N17" s="10"/>
      <c r="O17" s="10"/>
      <c r="P17" s="24" t="s">
        <v>39</v>
      </c>
    </row>
    <row r="18" spans="1:16" s="8" customFormat="1" ht="63" x14ac:dyDescent="0.25">
      <c r="A18" s="9">
        <v>8</v>
      </c>
      <c r="B18" s="31" t="s">
        <v>14</v>
      </c>
      <c r="C18" s="11" t="s">
        <v>22</v>
      </c>
      <c r="D18" s="11" t="s">
        <v>17</v>
      </c>
      <c r="E18" s="32" t="s">
        <v>18</v>
      </c>
      <c r="F18" s="33">
        <f t="shared" si="3"/>
        <v>128000</v>
      </c>
      <c r="G18" s="12">
        <f>118000+10000</f>
        <v>128000</v>
      </c>
      <c r="H18" s="10"/>
      <c r="I18" s="32" t="s">
        <v>18</v>
      </c>
      <c r="J18" s="33">
        <f t="shared" si="4"/>
        <v>123550.59</v>
      </c>
      <c r="K18" s="50">
        <v>123550.59</v>
      </c>
      <c r="L18" s="50"/>
      <c r="M18" s="50">
        <f t="shared" si="0"/>
        <v>123550.59</v>
      </c>
      <c r="N18" s="10"/>
      <c r="O18" s="10"/>
      <c r="P18" s="24" t="s">
        <v>40</v>
      </c>
    </row>
    <row r="19" spans="1:16" s="8" customFormat="1" ht="47.25" x14ac:dyDescent="0.25">
      <c r="A19" s="9">
        <v>9</v>
      </c>
      <c r="B19" s="31" t="s">
        <v>15</v>
      </c>
      <c r="C19" s="11" t="s">
        <v>22</v>
      </c>
      <c r="D19" s="11" t="s">
        <v>17</v>
      </c>
      <c r="E19" s="32" t="s">
        <v>18</v>
      </c>
      <c r="F19" s="33">
        <f t="shared" si="3"/>
        <v>1075000</v>
      </c>
      <c r="G19" s="12">
        <f>1155000-80000</f>
        <v>1075000</v>
      </c>
      <c r="H19" s="10"/>
      <c r="I19" s="32" t="s">
        <v>18</v>
      </c>
      <c r="J19" s="33">
        <f t="shared" si="4"/>
        <v>936985.04</v>
      </c>
      <c r="K19" s="50">
        <v>936985.04</v>
      </c>
      <c r="L19" s="50"/>
      <c r="M19" s="50">
        <f t="shared" si="0"/>
        <v>936985.04</v>
      </c>
      <c r="N19" s="10"/>
      <c r="O19" s="10"/>
      <c r="P19" s="24" t="s">
        <v>41</v>
      </c>
    </row>
    <row r="20" spans="1:16" s="8" customFormat="1" ht="47.25" x14ac:dyDescent="0.25">
      <c r="A20" s="9">
        <v>10</v>
      </c>
      <c r="B20" s="31" t="s">
        <v>16</v>
      </c>
      <c r="C20" s="11" t="s">
        <v>22</v>
      </c>
      <c r="D20" s="11" t="s">
        <v>17</v>
      </c>
      <c r="E20" s="32" t="s">
        <v>18</v>
      </c>
      <c r="F20" s="33">
        <f t="shared" si="3"/>
        <v>146000</v>
      </c>
      <c r="G20" s="12">
        <v>146000</v>
      </c>
      <c r="H20" s="10"/>
      <c r="I20" s="32" t="s">
        <v>18</v>
      </c>
      <c r="J20" s="33">
        <f t="shared" si="4"/>
        <v>133410.95000000001</v>
      </c>
      <c r="K20" s="50">
        <v>133410.95000000001</v>
      </c>
      <c r="L20" s="50"/>
      <c r="M20" s="50">
        <v>121051.11</v>
      </c>
      <c r="N20" s="10">
        <v>27284.16</v>
      </c>
      <c r="O20" s="10"/>
      <c r="P20" s="24" t="s">
        <v>42</v>
      </c>
    </row>
    <row r="21" spans="1:16" s="8" customFormat="1" ht="63" x14ac:dyDescent="0.25">
      <c r="A21" s="9">
        <v>11</v>
      </c>
      <c r="B21" s="31" t="s">
        <v>28</v>
      </c>
      <c r="C21" s="11" t="s">
        <v>22</v>
      </c>
      <c r="D21" s="11" t="s">
        <v>17</v>
      </c>
      <c r="E21" s="32" t="s">
        <v>18</v>
      </c>
      <c r="F21" s="33">
        <f t="shared" si="3"/>
        <v>40000</v>
      </c>
      <c r="G21" s="12">
        <f>65000-25000</f>
        <v>40000</v>
      </c>
      <c r="H21" s="10"/>
      <c r="I21" s="32" t="s">
        <v>18</v>
      </c>
      <c r="J21" s="33">
        <f t="shared" si="4"/>
        <v>35748.559999999998</v>
      </c>
      <c r="K21" s="50">
        <v>35748.559999999998</v>
      </c>
      <c r="L21" s="50"/>
      <c r="M21" s="50">
        <f t="shared" si="0"/>
        <v>35748.559999999998</v>
      </c>
      <c r="N21" s="10"/>
      <c r="O21" s="10"/>
      <c r="P21" s="24" t="s">
        <v>43</v>
      </c>
    </row>
    <row r="22" spans="1:16" s="8" customFormat="1" ht="129" customHeight="1" x14ac:dyDescent="0.25">
      <c r="A22" s="35">
        <v>12</v>
      </c>
      <c r="B22" s="31" t="s">
        <v>27</v>
      </c>
      <c r="C22" s="11" t="s">
        <v>22</v>
      </c>
      <c r="D22" s="11" t="s">
        <v>17</v>
      </c>
      <c r="E22" s="32" t="s">
        <v>18</v>
      </c>
      <c r="F22" s="33">
        <f t="shared" si="3"/>
        <v>2700000</v>
      </c>
      <c r="G22" s="12">
        <f>2400000+300000</f>
        <v>2700000</v>
      </c>
      <c r="H22" s="10"/>
      <c r="I22" s="32" t="s">
        <v>18</v>
      </c>
      <c r="J22" s="33">
        <f t="shared" si="4"/>
        <v>2659169.41</v>
      </c>
      <c r="K22" s="50">
        <v>2659169.41</v>
      </c>
      <c r="L22" s="50"/>
      <c r="M22" s="50">
        <f t="shared" si="0"/>
        <v>2659169.41</v>
      </c>
      <c r="N22" s="10"/>
      <c r="O22" s="10"/>
      <c r="P22" s="53" t="s">
        <v>57</v>
      </c>
    </row>
    <row r="23" spans="1:16" s="8" customFormat="1" ht="44.25" customHeight="1" x14ac:dyDescent="0.25">
      <c r="A23" s="35">
        <v>13</v>
      </c>
      <c r="B23" s="31" t="s">
        <v>47</v>
      </c>
      <c r="C23" s="11" t="s">
        <v>22</v>
      </c>
      <c r="D23" s="11" t="s">
        <v>17</v>
      </c>
      <c r="E23" s="32" t="s">
        <v>18</v>
      </c>
      <c r="F23" s="33">
        <f t="shared" si="3"/>
        <v>150000</v>
      </c>
      <c r="G23" s="12">
        <v>150000</v>
      </c>
      <c r="H23" s="10"/>
      <c r="I23" s="32" t="s">
        <v>18</v>
      </c>
      <c r="J23" s="33">
        <f t="shared" si="4"/>
        <v>148494.76</v>
      </c>
      <c r="K23" s="50">
        <v>148494.76</v>
      </c>
      <c r="L23" s="51"/>
      <c r="M23" s="51">
        <f t="shared" si="0"/>
        <v>148494.76</v>
      </c>
      <c r="N23" s="48"/>
      <c r="O23" s="48"/>
      <c r="P23" s="53" t="s">
        <v>58</v>
      </c>
    </row>
    <row r="24" spans="1:16" s="8" customFormat="1" ht="31.5" customHeight="1" x14ac:dyDescent="0.25">
      <c r="A24" s="35">
        <v>14</v>
      </c>
      <c r="B24" s="36" t="s">
        <v>44</v>
      </c>
      <c r="C24" s="37" t="s">
        <v>45</v>
      </c>
      <c r="D24" s="37" t="s">
        <v>46</v>
      </c>
      <c r="E24" s="38" t="s">
        <v>18</v>
      </c>
      <c r="F24" s="33">
        <f t="shared" si="3"/>
        <v>0</v>
      </c>
      <c r="G24" s="54"/>
      <c r="H24" s="40">
        <f>1000000-217000-783000</f>
        <v>0</v>
      </c>
      <c r="I24" s="32" t="s">
        <v>18</v>
      </c>
      <c r="J24" s="33">
        <f t="shared" si="4"/>
        <v>0</v>
      </c>
      <c r="K24" s="52">
        <v>0</v>
      </c>
      <c r="L24" s="52"/>
      <c r="M24" s="55"/>
      <c r="N24" s="56"/>
      <c r="O24" s="56"/>
      <c r="P24" s="41"/>
    </row>
    <row r="25" spans="1:16" s="8" customFormat="1" ht="48" customHeight="1" thickBot="1" x14ac:dyDescent="0.3">
      <c r="A25" s="35">
        <v>15</v>
      </c>
      <c r="B25" s="36" t="s">
        <v>53</v>
      </c>
      <c r="C25" s="37" t="s">
        <v>45</v>
      </c>
      <c r="D25" s="37" t="s">
        <v>46</v>
      </c>
      <c r="E25" s="38" t="s">
        <v>18</v>
      </c>
      <c r="F25" s="39">
        <f>G25+H25</f>
        <v>217000</v>
      </c>
      <c r="G25" s="40"/>
      <c r="H25" s="40">
        <v>217000</v>
      </c>
      <c r="I25" s="38" t="s">
        <v>18</v>
      </c>
      <c r="J25" s="39">
        <f>K25+L25</f>
        <v>175477</v>
      </c>
      <c r="K25" s="50"/>
      <c r="L25" s="50">
        <v>175477</v>
      </c>
      <c r="M25" s="52">
        <f>K25</f>
        <v>0</v>
      </c>
      <c r="N25" s="40"/>
      <c r="O25" s="40"/>
      <c r="P25" s="41" t="s">
        <v>59</v>
      </c>
    </row>
    <row r="26" spans="1:16" s="7" customFormat="1" ht="16.5" thickBot="1" x14ac:dyDescent="0.3">
      <c r="A26" s="42"/>
      <c r="B26" s="43" t="s">
        <v>7</v>
      </c>
      <c r="C26" s="44"/>
      <c r="D26" s="44"/>
      <c r="E26" s="45"/>
      <c r="F26" s="46">
        <f>SUM(F11:F25)</f>
        <v>8088100</v>
      </c>
      <c r="G26" s="46">
        <f>SUM(G11:G25)</f>
        <v>7871100</v>
      </c>
      <c r="H26" s="46">
        <f>SUM(H11:H25)</f>
        <v>217000</v>
      </c>
      <c r="I26" s="45"/>
      <c r="J26" s="46">
        <f t="shared" ref="J26:O26" si="5">SUM(J11:J25)</f>
        <v>7688685.4799999995</v>
      </c>
      <c r="K26" s="46">
        <f t="shared" si="5"/>
        <v>7513208.4799999995</v>
      </c>
      <c r="L26" s="46">
        <f t="shared" si="5"/>
        <v>175477</v>
      </c>
      <c r="M26" s="46">
        <f t="shared" si="5"/>
        <v>7496726.6399999997</v>
      </c>
      <c r="N26" s="46">
        <f t="shared" si="5"/>
        <v>27284.16</v>
      </c>
      <c r="O26" s="46">
        <f t="shared" si="5"/>
        <v>0</v>
      </c>
      <c r="P26" s="47"/>
    </row>
    <row r="27" spans="1:16" s="7" customFormat="1" ht="15.75" x14ac:dyDescent="0.25">
      <c r="A27" s="25"/>
      <c r="B27" s="26"/>
      <c r="C27" s="27"/>
      <c r="D27" s="27"/>
      <c r="E27" s="25"/>
      <c r="F27" s="28"/>
      <c r="G27" s="28"/>
      <c r="H27" s="28"/>
      <c r="I27" s="25"/>
      <c r="J27" s="28"/>
      <c r="K27" s="28"/>
      <c r="L27" s="28"/>
      <c r="M27" s="28"/>
      <c r="N27" s="28"/>
      <c r="O27" s="28"/>
      <c r="P27" s="17"/>
    </row>
    <row r="28" spans="1:16" s="14" customFormat="1" ht="18.75" customHeight="1" x14ac:dyDescent="0.3">
      <c r="B28" s="58" t="s">
        <v>48</v>
      </c>
      <c r="C28" s="58"/>
      <c r="D28" s="2"/>
      <c r="E28" s="2" t="s">
        <v>21</v>
      </c>
      <c r="G28" s="2" t="s">
        <v>49</v>
      </c>
      <c r="H28" s="4"/>
      <c r="I28" s="2"/>
      <c r="J28" s="2"/>
    </row>
    <row r="29" spans="1:16" s="15" customFormat="1" ht="18" customHeight="1" x14ac:dyDescent="0.25">
      <c r="B29" s="13"/>
      <c r="D29" s="13"/>
      <c r="E29" s="13"/>
      <c r="G29" s="13"/>
      <c r="H29" s="13"/>
      <c r="I29" s="13"/>
      <c r="J29" s="13"/>
    </row>
    <row r="30" spans="1:16" s="14" customFormat="1" ht="18.75" x14ac:dyDescent="0.3">
      <c r="B30" s="2"/>
      <c r="C30" s="2"/>
      <c r="D30" s="2"/>
      <c r="E30" s="2"/>
      <c r="F30" s="2"/>
      <c r="G30" s="2"/>
      <c r="H30" s="2"/>
      <c r="I30" s="2"/>
      <c r="J30" s="2"/>
    </row>
    <row r="31" spans="1:16" s="14" customFormat="1" ht="18.75" x14ac:dyDescent="0.3">
      <c r="B31" s="2" t="s">
        <v>50</v>
      </c>
      <c r="C31" s="2"/>
      <c r="D31" s="2"/>
      <c r="E31" s="2" t="s">
        <v>21</v>
      </c>
      <c r="F31" s="2"/>
      <c r="G31" s="2" t="s">
        <v>51</v>
      </c>
      <c r="H31" s="2"/>
      <c r="I31" s="2"/>
      <c r="J31" s="2"/>
    </row>
    <row r="32" spans="1:16" ht="15.75" x14ac:dyDescent="0.25">
      <c r="P32" s="17"/>
    </row>
    <row r="33" spans="16:16" ht="15.75" x14ac:dyDescent="0.25">
      <c r="P33" s="17"/>
    </row>
    <row r="34" spans="16:16" ht="15.75" x14ac:dyDescent="0.25">
      <c r="P34" s="17"/>
    </row>
    <row r="35" spans="16:16" ht="15.75" x14ac:dyDescent="0.25">
      <c r="P35" s="17"/>
    </row>
    <row r="36" spans="16:16" ht="15.75" x14ac:dyDescent="0.25">
      <c r="P36" s="17"/>
    </row>
    <row r="37" spans="16:16" ht="15.75" x14ac:dyDescent="0.25">
      <c r="P37" s="17"/>
    </row>
  </sheetData>
  <mergeCells count="22">
    <mergeCell ref="A5:P5"/>
    <mergeCell ref="A1:P1"/>
    <mergeCell ref="A4:P4"/>
    <mergeCell ref="A2:P2"/>
    <mergeCell ref="A6:P6"/>
    <mergeCell ref="P8:P10"/>
    <mergeCell ref="N8:N10"/>
    <mergeCell ref="D8:D10"/>
    <mergeCell ref="I9:I10"/>
    <mergeCell ref="J9:J10"/>
    <mergeCell ref="K9:L9"/>
    <mergeCell ref="I8:L8"/>
    <mergeCell ref="G9:H9"/>
    <mergeCell ref="B28:C28"/>
    <mergeCell ref="A8:A10"/>
    <mergeCell ref="E9:E10"/>
    <mergeCell ref="O8:O10"/>
    <mergeCell ref="M8:M10"/>
    <mergeCell ref="F9:F10"/>
    <mergeCell ref="B8:B10"/>
    <mergeCell ref="C8:C10"/>
    <mergeCell ref="E8:H8"/>
  </mergeCells>
  <phoneticPr fontId="0" type="noConversion"/>
  <pageMargins left="0.70866141732283472" right="0.15748031496062992" top="0.35433070866141736" bottom="0.15748031496062992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User</cp:lastModifiedBy>
  <cp:lastPrinted>2025-10-07T13:37:31Z</cp:lastPrinted>
  <dcterms:created xsi:type="dcterms:W3CDTF">2021-03-04T13:41:37Z</dcterms:created>
  <dcterms:modified xsi:type="dcterms:W3CDTF">2026-01-07T11:05:17Z</dcterms:modified>
</cp:coreProperties>
</file>