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Лист1!$A$1:$P$29</definedName>
  </definedNames>
  <calcPr calcId="162913"/>
</workbook>
</file>

<file path=xl/calcChain.xml><?xml version="1.0" encoding="utf-8"?>
<calcChain xmlns="http://schemas.openxmlformats.org/spreadsheetml/2006/main">
  <c r="J21" i="1" l="1"/>
  <c r="M21" i="1" s="1"/>
  <c r="F21" i="1"/>
  <c r="G19" i="1" l="1"/>
  <c r="G17" i="1"/>
  <c r="G15" i="1"/>
  <c r="G14" i="1"/>
  <c r="J20" i="1"/>
  <c r="M20" i="1" s="1"/>
  <c r="F20" i="1"/>
  <c r="H22" i="1"/>
  <c r="J19" i="1"/>
  <c r="M19" i="1" s="1"/>
  <c r="F19" i="1"/>
  <c r="G12" i="1" l="1"/>
  <c r="O23" i="1" l="1"/>
  <c r="N23" i="1"/>
  <c r="L23" i="1"/>
  <c r="K23" i="1" l="1"/>
  <c r="H23" i="1"/>
  <c r="G23" i="1" l="1"/>
  <c r="J16" i="1" l="1"/>
  <c r="M16" i="1" s="1"/>
  <c r="J17" i="1"/>
  <c r="M17" i="1" s="1"/>
  <c r="J18" i="1"/>
  <c r="M18" i="1" s="1"/>
  <c r="F16" i="1"/>
  <c r="F17" i="1"/>
  <c r="F18" i="1"/>
  <c r="J13" i="1"/>
  <c r="M13" i="1" s="1"/>
  <c r="J14" i="1"/>
  <c r="M14" i="1" s="1"/>
  <c r="J15" i="1"/>
  <c r="M15" i="1" s="1"/>
  <c r="F13" i="1"/>
  <c r="F14" i="1"/>
  <c r="F15" i="1"/>
  <c r="J22" i="1" l="1"/>
  <c r="M22" i="1" s="1"/>
  <c r="J12" i="1"/>
  <c r="M12" i="1" s="1"/>
  <c r="F22" i="1"/>
  <c r="F12" i="1"/>
  <c r="F23" i="1" l="1"/>
  <c r="M23" i="1"/>
  <c r="J23" i="1"/>
</calcChain>
</file>

<file path=xl/comments1.xml><?xml version="1.0" encoding="utf-8"?>
<comments xmlns="http://schemas.openxmlformats.org/spreadsheetml/2006/main">
  <authors>
    <author>User</author>
  </authors>
  <commentList>
    <comment ref="B3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<sst xmlns="http://schemas.openxmlformats.org/spreadsheetml/2006/main" count="98" uniqueCount="52">
  <si>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</si>
  <si>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</si>
  <si>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</si>
  <si>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</si>
  <si>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</si>
  <si>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</si>
  <si>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</si>
  <si>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</si>
  <si>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</si>
  <si>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</si>
  <si>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</si>
  <si>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</si>
  <si>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</si>
  <si>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</si>
  <si>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</si>
  <si>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</si>
  <si>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</si>
  <si>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Відшкодування пенсій, призначених особам, які були зайняті на роботах з особливо шкідливими і особливо важкими умовами праці (виплата пенсій і допомоги)</t>
  </si>
  <si>
    <t xml:space="preserve">Відшкодування вартості витрат, пов’язаних з відпуском лікарських засобів за рецептами безкоштовно і на пільгових умовах громадянам, які мають право згідно чинного законодавства (інші виплати населенню) </t>
  </si>
  <si>
    <t>2610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</si>
  <si>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</si>
  <si>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</si>
  <si>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</si>
  <si>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</si>
  <si>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</si>
  <si>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Оплата інших енергоносіїв та інших комунальних послуг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</si>
  <si>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Шептицької міської ради від 23.01.2025р. №3261</t>
    </r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</si>
  <si>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Програма розвитку та фінансової підтримки комунального підприємства «Центральна міська лікарня Червоноградської міської ради» на 2025 рік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</si>
  <si>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</si>
  <si>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Заробітна плата з нарахуваннями</t>
  </si>
  <si>
    <t>Оплачено видатки за теплопостачання.</t>
  </si>
  <si>
    <t>Оплачено видатки за водопостачання та водовідведення.</t>
  </si>
  <si>
    <t>Оплачено видатки за електроенергію.</t>
  </si>
  <si>
    <t>Оплачено видатки за природній газ.</t>
  </si>
  <si>
    <t>Оплачено за вивіз сміття.</t>
  </si>
  <si>
    <t>Відшкодовано пільгові пенсії медичних працівників.</t>
  </si>
  <si>
    <t>Виплачено заробітну плату працівникам підприємства та сплачено податки і збори, утримані із зарплати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</si>
  <si>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Відділ охорони здоров´я Шептицької міської ради (Співвиконавець КНП «Центральна міська лікарня Шептицької міської ради») </t>
    </r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</si>
  <si>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</si>
  <si>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</si>
  <si>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</si>
  <si>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</si>
  <si>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Дефібрилятор з функцією синхронізації ,монітори пацієнта, дозатори лікарських речовин (одноканаьні та двоканальні), аспіратори(відсмоктувачі), біохімічний аналізатор напівавтомат, аналізатор електролітів, гематологічний аналізатор, апарати три в одному (принтер, сканер, ксерокс), компютери, набір інструментів для лапароскопічної установки,  Апарати високочастотні електрохірургічні «Надія-2» (елетрокоагулятор),  концентратори кисню, УПС (для рентгенкабінету)</t>
  </si>
  <si>
    <t>3210</t>
  </si>
  <si>
    <t>Електрокардіографи одноканальні, холодильники, фетальні доплерівські аналізатори "Feta Dopler L-6"</t>
  </si>
  <si>
    <t>Поточний ремонт майданчика для паркування автомобілів та транспортних засобів на території КНП "ЦМЛ ШМР" за адресою: вул.Івасюка,2, м.Шептицький, Львівська область</t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</si>
  <si>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</si>
  <si>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</si>
  <si>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Придбано електрокардіографи одноканальні, холодильники, фетальні доплерівські аналізатори "Feta Dopler L-6"</t>
  </si>
  <si>
    <t>Відшкодовано вартість пільгових медикаментів 179 осіб отримало пільгові медикаменти.</t>
  </si>
  <si>
    <t>Придбано обладнання</t>
  </si>
  <si>
    <t xml:space="preserve">Проведено поточний ремонт майданчика для паркування автомобілів та транспортних засобів на території КНП "ЦМЛ ШМР"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</si>
</sst>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4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49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/>
    </xf>
    <xf numFmtId="4" fontId="13" fillId="2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2"/>
  <sheetViews>
    <sheetView tabSelected="1" view="pageBreakPreview" topLeftCell="A19" zoomScaleNormal="100" zoomScaleSheetLayoutView="100" workbookViewId="0">
      <selection activeCell="G23" sqref="G23"/>
    </sheetView>
  </sheetViews>
  <sheetFormatPr defaultRowHeight="15" x14ac:dyDescent="0.25"/>
  <cols>
    <col min="1" max="1" width="5" customWidth="1"/>
    <col min="2" max="2" width="49.5703125" customWidth="1"/>
    <col min="3" max="3" width="12" customWidth="1"/>
    <col min="5" max="5" width="10.7109375" customWidth="1"/>
    <col min="6" max="6" width="15.5703125" customWidth="1"/>
    <col min="7" max="7" width="14.7109375" customWidth="1"/>
    <col min="8" max="8" width="14" customWidth="1"/>
    <col min="9" max="9" width="10.7109375" customWidth="1"/>
    <col min="10" max="11" width="14.28515625" customWidth="1"/>
    <col min="12" max="12" width="13.425781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2" spans="1:16" x14ac:dyDescent="0.25">
      <c r="A2" s="59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x14ac:dyDescent="0.25">
      <c r="A3" s="59" t="s">
        <v>46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22.5" customHeight="1" x14ac:dyDescent="0.3">
      <c r="A5" s="42" t="s">
        <v>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s="18" customFormat="1" ht="27" customHeight="1" x14ac:dyDescent="0.3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25.5" customHeight="1" x14ac:dyDescent="0.3">
      <c r="A7" s="62" t="s">
        <v>37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9" customFormat="1" ht="43.15" customHeight="1" x14ac:dyDescent="0.25">
      <c r="A9" s="43" t="s">
        <v>5</v>
      </c>
      <c r="B9" s="51" t="s">
        <v>0</v>
      </c>
      <c r="C9" s="48" t="s">
        <v>1</v>
      </c>
      <c r="D9" s="51" t="s">
        <v>2</v>
      </c>
      <c r="E9" s="52" t="s">
        <v>28</v>
      </c>
      <c r="F9" s="53"/>
      <c r="G9" s="53"/>
      <c r="H9" s="54"/>
      <c r="I9" s="52" t="s">
        <v>47</v>
      </c>
      <c r="J9" s="53"/>
      <c r="K9" s="53"/>
      <c r="L9" s="54"/>
      <c r="M9" s="48" t="s">
        <v>12</v>
      </c>
      <c r="N9" s="48" t="s">
        <v>22</v>
      </c>
      <c r="O9" s="48" t="s">
        <v>23</v>
      </c>
      <c r="P9" s="55" t="s">
        <v>8</v>
      </c>
    </row>
    <row r="10" spans="1:16" s="9" customFormat="1" ht="14.25" x14ac:dyDescent="0.25">
      <c r="A10" s="44"/>
      <c r="B10" s="49"/>
      <c r="C10" s="46"/>
      <c r="D10" s="49"/>
      <c r="E10" s="46" t="s">
        <v>9</v>
      </c>
      <c r="F10" s="49" t="s">
        <v>10</v>
      </c>
      <c r="G10" s="49" t="s">
        <v>3</v>
      </c>
      <c r="H10" s="49"/>
      <c r="I10" s="46" t="s">
        <v>9</v>
      </c>
      <c r="J10" s="49" t="s">
        <v>10</v>
      </c>
      <c r="K10" s="49" t="s">
        <v>3</v>
      </c>
      <c r="L10" s="49"/>
      <c r="M10" s="46"/>
      <c r="N10" s="46"/>
      <c r="O10" s="46"/>
      <c r="P10" s="56"/>
    </row>
    <row r="11" spans="1:16" s="9" customFormat="1" ht="43.5" thickBot="1" x14ac:dyDescent="0.3">
      <c r="A11" s="45"/>
      <c r="B11" s="50"/>
      <c r="C11" s="47"/>
      <c r="D11" s="50"/>
      <c r="E11" s="47"/>
      <c r="F11" s="50"/>
      <c r="G11" s="21" t="s">
        <v>4</v>
      </c>
      <c r="H11" s="21" t="s">
        <v>11</v>
      </c>
      <c r="I11" s="47"/>
      <c r="J11" s="50"/>
      <c r="K11" s="21" t="s">
        <v>4</v>
      </c>
      <c r="L11" s="21" t="s">
        <v>11</v>
      </c>
      <c r="M11" s="47"/>
      <c r="N11" s="47"/>
      <c r="O11" s="47"/>
      <c r="P11" s="57"/>
    </row>
    <row r="12" spans="1:16" s="10" customFormat="1" ht="60" x14ac:dyDescent="0.25">
      <c r="A12" s="30">
        <v>1</v>
      </c>
      <c r="B12" s="39" t="s">
        <v>29</v>
      </c>
      <c r="C12" s="31" t="s">
        <v>20</v>
      </c>
      <c r="D12" s="31" t="s">
        <v>19</v>
      </c>
      <c r="E12" s="32" t="s">
        <v>21</v>
      </c>
      <c r="F12" s="33">
        <f>G12+H12</f>
        <v>7929700</v>
      </c>
      <c r="G12" s="34">
        <f>6484700+1445000</f>
        <v>7929700</v>
      </c>
      <c r="H12" s="35"/>
      <c r="I12" s="32" t="s">
        <v>21</v>
      </c>
      <c r="J12" s="33">
        <f>K12+L12</f>
        <v>7929700</v>
      </c>
      <c r="K12" s="40">
        <v>7929700</v>
      </c>
      <c r="L12" s="40">
        <v>0</v>
      </c>
      <c r="M12" s="40">
        <f>J12</f>
        <v>7929700</v>
      </c>
      <c r="N12" s="40">
        <v>0</v>
      </c>
      <c r="O12" s="38">
        <v>0</v>
      </c>
      <c r="P12" s="14" t="s">
        <v>36</v>
      </c>
    </row>
    <row r="13" spans="1:16" s="10" customFormat="1" ht="30" x14ac:dyDescent="0.25">
      <c r="A13" s="11">
        <v>2</v>
      </c>
      <c r="B13" s="14" t="s">
        <v>13</v>
      </c>
      <c r="C13" s="13" t="s">
        <v>20</v>
      </c>
      <c r="D13" s="13" t="s">
        <v>19</v>
      </c>
      <c r="E13" s="22" t="s">
        <v>21</v>
      </c>
      <c r="F13" s="23">
        <f t="shared" ref="F13:F18" si="0">G13+H13</f>
        <v>9280000</v>
      </c>
      <c r="G13" s="20">
        <v>9280000</v>
      </c>
      <c r="H13" s="12"/>
      <c r="I13" s="22" t="s">
        <v>21</v>
      </c>
      <c r="J13" s="23">
        <f t="shared" ref="J13:J18" si="1">K13+L13</f>
        <v>9255386.7100000009</v>
      </c>
      <c r="K13" s="40">
        <v>9255386.7100000009</v>
      </c>
      <c r="L13" s="40">
        <v>0</v>
      </c>
      <c r="M13" s="40">
        <f>J13</f>
        <v>9255386.7100000009</v>
      </c>
      <c r="N13" s="40">
        <v>0</v>
      </c>
      <c r="O13" s="38">
        <v>0</v>
      </c>
      <c r="P13" s="36" t="s">
        <v>30</v>
      </c>
    </row>
    <row r="14" spans="1:16" s="10" customFormat="1" ht="36" customHeight="1" x14ac:dyDescent="0.25">
      <c r="A14" s="11">
        <v>3</v>
      </c>
      <c r="B14" s="14" t="s">
        <v>14</v>
      </c>
      <c r="C14" s="13" t="s">
        <v>20</v>
      </c>
      <c r="D14" s="13" t="s">
        <v>19</v>
      </c>
      <c r="E14" s="22" t="s">
        <v>21</v>
      </c>
      <c r="F14" s="23">
        <f t="shared" si="0"/>
        <v>1510900</v>
      </c>
      <c r="G14" s="20">
        <f>1185900+125000+200000</f>
        <v>1510900</v>
      </c>
      <c r="H14" s="12"/>
      <c r="I14" s="22" t="s">
        <v>21</v>
      </c>
      <c r="J14" s="23">
        <f t="shared" si="1"/>
        <v>1498770.5</v>
      </c>
      <c r="K14" s="40">
        <v>1498770.5</v>
      </c>
      <c r="L14" s="40">
        <v>0</v>
      </c>
      <c r="M14" s="40">
        <f t="shared" ref="M14:M22" si="2">J14</f>
        <v>1498770.5</v>
      </c>
      <c r="N14" s="40">
        <v>0</v>
      </c>
      <c r="O14" s="38">
        <v>0</v>
      </c>
      <c r="P14" s="36" t="s">
        <v>31</v>
      </c>
    </row>
    <row r="15" spans="1:16" s="10" customFormat="1" ht="30" x14ac:dyDescent="0.25">
      <c r="A15" s="11">
        <v>4</v>
      </c>
      <c r="B15" s="14" t="s">
        <v>15</v>
      </c>
      <c r="C15" s="13" t="s">
        <v>20</v>
      </c>
      <c r="D15" s="13" t="s">
        <v>19</v>
      </c>
      <c r="E15" s="22" t="s">
        <v>21</v>
      </c>
      <c r="F15" s="23">
        <f t="shared" si="0"/>
        <v>5175000</v>
      </c>
      <c r="G15" s="20">
        <f>5500000-125000-200000</f>
        <v>5175000</v>
      </c>
      <c r="H15" s="12"/>
      <c r="I15" s="22" t="s">
        <v>21</v>
      </c>
      <c r="J15" s="23">
        <f t="shared" si="1"/>
        <v>4954707.54</v>
      </c>
      <c r="K15" s="40">
        <v>4954707.54</v>
      </c>
      <c r="L15" s="40">
        <v>0</v>
      </c>
      <c r="M15" s="40">
        <f t="shared" si="2"/>
        <v>4954707.54</v>
      </c>
      <c r="N15" s="40">
        <v>0</v>
      </c>
      <c r="O15" s="38">
        <v>0</v>
      </c>
      <c r="P15" s="36" t="s">
        <v>32</v>
      </c>
    </row>
    <row r="16" spans="1:16" s="10" customFormat="1" ht="27" customHeight="1" x14ac:dyDescent="0.25">
      <c r="A16" s="11">
        <v>5</v>
      </c>
      <c r="B16" s="14" t="s">
        <v>16</v>
      </c>
      <c r="C16" s="13" t="s">
        <v>20</v>
      </c>
      <c r="D16" s="13" t="s">
        <v>19</v>
      </c>
      <c r="E16" s="22" t="s">
        <v>21</v>
      </c>
      <c r="F16" s="23">
        <f t="shared" si="0"/>
        <v>700</v>
      </c>
      <c r="G16" s="20">
        <v>700</v>
      </c>
      <c r="H16" s="12"/>
      <c r="I16" s="22" t="s">
        <v>21</v>
      </c>
      <c r="J16" s="23">
        <f t="shared" si="1"/>
        <v>636.79999999999995</v>
      </c>
      <c r="K16" s="40">
        <v>636.79999999999995</v>
      </c>
      <c r="L16" s="40">
        <v>0</v>
      </c>
      <c r="M16" s="40">
        <f t="shared" si="2"/>
        <v>636.79999999999995</v>
      </c>
      <c r="N16" s="40">
        <v>0</v>
      </c>
      <c r="O16" s="38">
        <v>0</v>
      </c>
      <c r="P16" s="36" t="s">
        <v>33</v>
      </c>
    </row>
    <row r="17" spans="1:16" s="10" customFormat="1" ht="30" x14ac:dyDescent="0.25">
      <c r="A17" s="11">
        <v>6</v>
      </c>
      <c r="B17" s="14" t="s">
        <v>25</v>
      </c>
      <c r="C17" s="13" t="s">
        <v>20</v>
      </c>
      <c r="D17" s="13" t="s">
        <v>19</v>
      </c>
      <c r="E17" s="22" t="s">
        <v>21</v>
      </c>
      <c r="F17" s="23">
        <f t="shared" si="0"/>
        <v>155200</v>
      </c>
      <c r="G17" s="20">
        <f>115200+40000</f>
        <v>155200</v>
      </c>
      <c r="H17" s="12"/>
      <c r="I17" s="22" t="s">
        <v>21</v>
      </c>
      <c r="J17" s="23">
        <f t="shared" si="1"/>
        <v>155138.35999999999</v>
      </c>
      <c r="K17" s="40">
        <v>155138.35999999999</v>
      </c>
      <c r="L17" s="40">
        <v>0</v>
      </c>
      <c r="M17" s="40">
        <f t="shared" si="2"/>
        <v>155138.35999999999</v>
      </c>
      <c r="N17" s="40">
        <v>0</v>
      </c>
      <c r="O17" s="38">
        <v>0</v>
      </c>
      <c r="P17" s="36" t="s">
        <v>34</v>
      </c>
    </row>
    <row r="18" spans="1:16" s="10" customFormat="1" ht="60" x14ac:dyDescent="0.25">
      <c r="A18" s="11">
        <v>7</v>
      </c>
      <c r="B18" s="14" t="s">
        <v>17</v>
      </c>
      <c r="C18" s="13" t="s">
        <v>20</v>
      </c>
      <c r="D18" s="13" t="s">
        <v>19</v>
      </c>
      <c r="E18" s="22" t="s">
        <v>21</v>
      </c>
      <c r="F18" s="23">
        <f t="shared" si="0"/>
        <v>1000000</v>
      </c>
      <c r="G18" s="20">
        <v>1000000</v>
      </c>
      <c r="H18" s="12"/>
      <c r="I18" s="22" t="s">
        <v>21</v>
      </c>
      <c r="J18" s="23">
        <f t="shared" si="1"/>
        <v>951895.19</v>
      </c>
      <c r="K18" s="40">
        <v>951895.19</v>
      </c>
      <c r="L18" s="40">
        <v>0</v>
      </c>
      <c r="M18" s="40">
        <f t="shared" si="2"/>
        <v>951895.19</v>
      </c>
      <c r="N18" s="40">
        <v>0</v>
      </c>
      <c r="O18" s="38">
        <v>0</v>
      </c>
      <c r="P18" s="37" t="s">
        <v>35</v>
      </c>
    </row>
    <row r="19" spans="1:16" s="10" customFormat="1" ht="75" x14ac:dyDescent="0.25">
      <c r="A19" s="11">
        <v>8</v>
      </c>
      <c r="B19" s="14" t="s">
        <v>18</v>
      </c>
      <c r="C19" s="13" t="s">
        <v>20</v>
      </c>
      <c r="D19" s="13" t="s">
        <v>19</v>
      </c>
      <c r="E19" s="22" t="s">
        <v>21</v>
      </c>
      <c r="F19" s="23">
        <f>G19+H19</f>
        <v>1200000</v>
      </c>
      <c r="G19" s="19">
        <f>1000000+200000</f>
        <v>1200000</v>
      </c>
      <c r="H19" s="12"/>
      <c r="I19" s="22" t="s">
        <v>21</v>
      </c>
      <c r="J19" s="23">
        <f>K19+L19</f>
        <v>1181024.5</v>
      </c>
      <c r="K19" s="40">
        <v>1181024.5</v>
      </c>
      <c r="L19" s="40">
        <v>0</v>
      </c>
      <c r="M19" s="40">
        <f t="shared" ref="M19:M21" si="3">J19</f>
        <v>1181024.5</v>
      </c>
      <c r="N19" s="40">
        <v>0</v>
      </c>
      <c r="O19" s="38">
        <v>0</v>
      </c>
      <c r="P19" s="41" t="s">
        <v>49</v>
      </c>
    </row>
    <row r="20" spans="1:16" s="10" customFormat="1" ht="57" customHeight="1" x14ac:dyDescent="0.25">
      <c r="A20" s="11">
        <v>9</v>
      </c>
      <c r="B20" s="14" t="s">
        <v>44</v>
      </c>
      <c r="C20" s="13" t="s">
        <v>20</v>
      </c>
      <c r="D20" s="13" t="s">
        <v>19</v>
      </c>
      <c r="E20" s="22" t="s">
        <v>21</v>
      </c>
      <c r="F20" s="23">
        <f>G20+H20</f>
        <v>120000</v>
      </c>
      <c r="G20" s="19">
        <v>120000</v>
      </c>
      <c r="H20" s="12"/>
      <c r="I20" s="22" t="s">
        <v>21</v>
      </c>
      <c r="J20" s="23">
        <f>K20+L20</f>
        <v>118923.9</v>
      </c>
      <c r="K20" s="40">
        <v>118923.9</v>
      </c>
      <c r="L20" s="40">
        <v>0</v>
      </c>
      <c r="M20" s="40">
        <f t="shared" si="3"/>
        <v>118923.9</v>
      </c>
      <c r="N20" s="40">
        <v>0</v>
      </c>
      <c r="O20" s="38">
        <v>0</v>
      </c>
      <c r="P20" s="41" t="s">
        <v>48</v>
      </c>
    </row>
    <row r="21" spans="1:16" s="10" customFormat="1" ht="75" x14ac:dyDescent="0.25">
      <c r="A21" s="11">
        <v>10</v>
      </c>
      <c r="B21" s="14" t="s">
        <v>45</v>
      </c>
      <c r="C21" s="13" t="s">
        <v>20</v>
      </c>
      <c r="D21" s="13" t="s">
        <v>19</v>
      </c>
      <c r="E21" s="22" t="s">
        <v>21</v>
      </c>
      <c r="F21" s="23">
        <f>G21+H21</f>
        <v>180000</v>
      </c>
      <c r="G21" s="19">
        <v>180000</v>
      </c>
      <c r="H21" s="12"/>
      <c r="I21" s="22" t="s">
        <v>21</v>
      </c>
      <c r="J21" s="23">
        <f>K21+L21</f>
        <v>180000</v>
      </c>
      <c r="K21" s="40">
        <v>180000</v>
      </c>
      <c r="L21" s="40">
        <v>0</v>
      </c>
      <c r="M21" s="40">
        <f t="shared" si="3"/>
        <v>180000</v>
      </c>
      <c r="N21" s="40">
        <v>0</v>
      </c>
      <c r="O21" s="38">
        <v>0</v>
      </c>
      <c r="P21" s="41" t="s">
        <v>51</v>
      </c>
    </row>
    <row r="22" spans="1:16" s="10" customFormat="1" ht="159.75" customHeight="1" x14ac:dyDescent="0.25">
      <c r="A22" s="11">
        <v>11</v>
      </c>
      <c r="B22" s="14" t="s">
        <v>42</v>
      </c>
      <c r="C22" s="13" t="s">
        <v>20</v>
      </c>
      <c r="D22" s="13" t="s">
        <v>43</v>
      </c>
      <c r="E22" s="22" t="s">
        <v>21</v>
      </c>
      <c r="F22" s="23">
        <f>G22+H22</f>
        <v>3845000</v>
      </c>
      <c r="G22" s="19"/>
      <c r="H22" s="12">
        <f>783000+3062000</f>
        <v>3845000</v>
      </c>
      <c r="I22" s="22" t="s">
        <v>21</v>
      </c>
      <c r="J22" s="23">
        <f>K22+L22</f>
        <v>3633509.58</v>
      </c>
      <c r="K22" s="40">
        <v>0</v>
      </c>
      <c r="L22" s="40">
        <v>3633509.58</v>
      </c>
      <c r="M22" s="40">
        <f t="shared" si="2"/>
        <v>3633509.58</v>
      </c>
      <c r="N22" s="40">
        <v>0</v>
      </c>
      <c r="O22" s="38">
        <v>0</v>
      </c>
      <c r="P22" s="41" t="s">
        <v>50</v>
      </c>
    </row>
    <row r="23" spans="1:16" s="9" customFormat="1" thickBot="1" x14ac:dyDescent="0.3">
      <c r="A23" s="24"/>
      <c r="B23" s="25" t="s">
        <v>7</v>
      </c>
      <c r="C23" s="26"/>
      <c r="D23" s="26"/>
      <c r="E23" s="27"/>
      <c r="F23" s="28">
        <f>SUM(F12:F22)</f>
        <v>30396500</v>
      </c>
      <c r="G23" s="28">
        <f>SUM(G12:G22)</f>
        <v>26551500</v>
      </c>
      <c r="H23" s="28">
        <f>SUM(H12:H22)</f>
        <v>3845000</v>
      </c>
      <c r="I23" s="27"/>
      <c r="J23" s="28">
        <f t="shared" ref="J23:O23" si="4">SUM(J12:J22)</f>
        <v>29859693.079999998</v>
      </c>
      <c r="K23" s="28">
        <f t="shared" si="4"/>
        <v>26226183.5</v>
      </c>
      <c r="L23" s="28">
        <f t="shared" si="4"/>
        <v>3633509.58</v>
      </c>
      <c r="M23" s="28">
        <f t="shared" si="4"/>
        <v>29859693.079999998</v>
      </c>
      <c r="N23" s="28">
        <f t="shared" si="4"/>
        <v>0</v>
      </c>
      <c r="O23" s="28">
        <f t="shared" si="4"/>
        <v>0</v>
      </c>
      <c r="P23" s="29"/>
    </row>
    <row r="26" spans="1:16" s="16" customFormat="1" ht="18.75" customHeight="1" x14ac:dyDescent="0.3">
      <c r="B26" s="42" t="s">
        <v>38</v>
      </c>
      <c r="C26" s="42"/>
      <c r="D26" s="2"/>
      <c r="E26" s="2" t="s">
        <v>24</v>
      </c>
      <c r="G26" s="2" t="s">
        <v>39</v>
      </c>
      <c r="H26" s="6"/>
      <c r="I26" s="2"/>
      <c r="J26" s="2"/>
    </row>
    <row r="27" spans="1:16" s="17" customFormat="1" ht="18" customHeight="1" x14ac:dyDescent="0.25">
      <c r="B27" s="15"/>
      <c r="D27" s="15"/>
      <c r="E27" s="15"/>
      <c r="G27" s="15"/>
      <c r="H27" s="15"/>
      <c r="I27" s="15"/>
      <c r="J27" s="15"/>
    </row>
    <row r="28" spans="1:16" s="16" customFormat="1" ht="18.75" x14ac:dyDescent="0.3">
      <c r="B28" s="2"/>
      <c r="C28" s="2"/>
      <c r="D28" s="2"/>
      <c r="E28" s="2"/>
      <c r="F28" s="2"/>
      <c r="G28" s="2"/>
      <c r="H28" s="2"/>
      <c r="I28" s="2"/>
      <c r="J28" s="2"/>
    </row>
    <row r="29" spans="1:16" s="16" customFormat="1" ht="18.75" x14ac:dyDescent="0.3">
      <c r="B29" s="2" t="s">
        <v>40</v>
      </c>
      <c r="C29" s="2"/>
      <c r="D29" s="2"/>
      <c r="E29" s="2" t="s">
        <v>24</v>
      </c>
      <c r="F29" s="2"/>
      <c r="G29" s="2" t="s">
        <v>41</v>
      </c>
      <c r="H29" s="2"/>
      <c r="I29" s="2"/>
      <c r="J29" s="2"/>
    </row>
    <row r="30" spans="1:16" s="17" customFormat="1" ht="11.2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1:16" ht="18.75" x14ac:dyDescent="0.3">
      <c r="B31" s="2"/>
      <c r="C31" s="2"/>
      <c r="D31" s="2"/>
      <c r="E31" s="2"/>
      <c r="F31" s="2"/>
      <c r="G31" s="2"/>
      <c r="H31" s="4"/>
    </row>
    <row r="32" spans="1:16" x14ac:dyDescent="0.25">
      <c r="B32" s="3"/>
      <c r="C32" s="3"/>
      <c r="D32" s="3"/>
      <c r="E32" s="3"/>
      <c r="F32" s="3"/>
      <c r="G32" s="3"/>
    </row>
  </sheetData>
  <mergeCells count="22">
    <mergeCell ref="A6:P6"/>
    <mergeCell ref="A2:P2"/>
    <mergeCell ref="A5:P5"/>
    <mergeCell ref="A3:P3"/>
    <mergeCell ref="A7:P7"/>
    <mergeCell ref="P9:P11"/>
    <mergeCell ref="N9:N11"/>
    <mergeCell ref="D9:D11"/>
    <mergeCell ref="I10:I11"/>
    <mergeCell ref="J10:J11"/>
    <mergeCell ref="K10:L10"/>
    <mergeCell ref="I9:L9"/>
    <mergeCell ref="G10:H10"/>
    <mergeCell ref="B26:C26"/>
    <mergeCell ref="A9:A11"/>
    <mergeCell ref="E10:E11"/>
    <mergeCell ref="O9:O11"/>
    <mergeCell ref="M9:M11"/>
    <mergeCell ref="F10:F11"/>
    <mergeCell ref="B9:B11"/>
    <mergeCell ref="C9:C11"/>
    <mergeCell ref="E9:H9"/>
  </mergeCells>
  <phoneticPr fontId="0" type="noConversion"/>
  <pageMargins left="0.70866141732283472" right="0.15748031496062992" top="0.35433070866141736" bottom="0.35433070866141736" header="0.31496062992125984" footer="0.31496062992125984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2025-01-06T10:37:44Z</cp:lastPrinted>
  <dcterms:created xsi:type="dcterms:W3CDTF">2021-03-04T13:41:37Z</dcterms:created>
  <dcterms:modified xsi:type="dcterms:W3CDTF">2026-01-05T12:24:12Z</dcterms:modified>
</cp:coreProperties>
</file>