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1655"/>
  </bookViews>
  <sheets>
    <sheet name="КЕКВ_2610" sheetId="1" r:id="rId1"/>
    <sheet name="КЕКВ_3210" sheetId="2" r:id="rId2"/>
  </sheets>
  <definedNames>
    <definedName name="_xlnm.Print_Area" localSheetId="0">КЕКВ_2610!$A$1:$P$31</definedName>
    <definedName name="_xlnm.Print_Area" localSheetId="1">КЕКВ_3210!$A$1:$P$21</definedName>
  </definedNames>
  <calcPr calcId="162913"/>
</workbook>
</file>

<file path=xl/calcChain.xml><?xml version="1.0" encoding="utf-8"?>
<calcChain xmlns="http://schemas.openxmlformats.org/spreadsheetml/2006/main">
  <c r="O14" i="2" l="1"/>
  <c r="N14" i="2"/>
  <c r="L14" i="2"/>
  <c r="K14" i="2"/>
  <c r="H14" i="2"/>
  <c r="G14" i="2"/>
  <c r="F14" i="2"/>
  <c r="J13" i="2"/>
  <c r="F13" i="2"/>
  <c r="J12" i="2"/>
  <c r="M12" i="2" s="1"/>
  <c r="M14" i="2" s="1"/>
  <c r="F12" i="2"/>
  <c r="J14" i="2" l="1"/>
  <c r="G19" i="1" l="1"/>
  <c r="O25" i="1" l="1"/>
  <c r="N25" i="1"/>
  <c r="M25" i="1"/>
  <c r="L25" i="1"/>
  <c r="G21" i="1"/>
  <c r="G18" i="1"/>
  <c r="G17" i="1"/>
  <c r="G15" i="1" l="1"/>
  <c r="G23" i="1"/>
  <c r="J24" i="1" l="1"/>
  <c r="M24" i="1" s="1"/>
  <c r="G12" i="1" l="1"/>
  <c r="G25" i="1" s="1"/>
  <c r="G16" i="1"/>
  <c r="K25" i="1"/>
  <c r="H25" i="1"/>
  <c r="F24" i="1"/>
  <c r="J23" i="1"/>
  <c r="M23" i="1" s="1"/>
  <c r="F23" i="1"/>
  <c r="J22" i="1" l="1"/>
  <c r="M22" i="1" s="1"/>
  <c r="F22" i="1"/>
  <c r="J18" i="1" l="1"/>
  <c r="M18" i="1" s="1"/>
  <c r="J19" i="1"/>
  <c r="M19" i="1" s="1"/>
  <c r="J20" i="1"/>
  <c r="M20" i="1" s="1"/>
  <c r="F18" i="1"/>
  <c r="F19" i="1"/>
  <c r="F20" i="1"/>
  <c r="J15" i="1"/>
  <c r="M15" i="1" s="1"/>
  <c r="J16" i="1"/>
  <c r="M16" i="1" s="1"/>
  <c r="J17" i="1"/>
  <c r="M17" i="1" s="1"/>
  <c r="F15" i="1"/>
  <c r="F16" i="1"/>
  <c r="F17" i="1"/>
  <c r="J21" i="1" l="1"/>
  <c r="M21" i="1" s="1"/>
  <c r="J14" i="1"/>
  <c r="M14" i="1" s="1"/>
  <c r="J13" i="1"/>
  <c r="J12" i="1"/>
  <c r="M12" i="1" s="1"/>
  <c r="F21" i="1"/>
  <c r="F14" i="1"/>
  <c r="F13" i="1"/>
  <c r="F12" i="1"/>
  <c r="F25" i="1" s="1"/>
  <c r="J25" i="1" l="1"/>
</calcChain>
</file>

<file path=xl/comments1.xml><?xml version="1.0" encoding="utf-8"?>
<comments xmlns="http://schemas.openxmlformats.org/spreadsheetml/2006/main">
  <authors>
    <author>User</author>
  </authors>
  <commentList>
    <comment ref="B34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B23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<sst xmlns="http://schemas.openxmlformats.org/spreadsheetml/2006/main" count="153" uniqueCount="61">
  <si>
    <t>Назва завдання, заходу</t>
  </si>
  <si>
    <t>Код програмної класифікації видатків</t>
  </si>
  <si>
    <t>КЕКВ</t>
  </si>
  <si>
    <t>в т.ч.</t>
  </si>
  <si>
    <t>загальний фонд</t>
  </si>
  <si>
    <t>№</t>
  </si>
  <si>
    <t>ЗВІТ</t>
  </si>
  <si>
    <t>Разом</t>
  </si>
  <si>
    <t>Результативні показники виконання програми</t>
  </si>
  <si>
    <t>Фінансові джерела</t>
  </si>
  <si>
    <t>Всього</t>
  </si>
  <si>
    <t>спеціальний фонд</t>
  </si>
  <si>
    <r>
      <t xml:space="preserve">Планові обсяги фінансування на </t>
    </r>
    <r>
      <rPr>
        <b/>
        <sz val="11"/>
        <color rgb="FF0000FF"/>
        <rFont val="Times New Roman"/>
        <family val="1"/>
        <charset val="204"/>
      </rPr>
      <t>2024 рік</t>
    </r>
    <r>
      <rPr>
        <b/>
        <sz val="11"/>
        <color indexed="8"/>
        <rFont val="Times New Roman"/>
        <family val="1"/>
        <charset val="204"/>
      </rPr>
      <t xml:space="preserve"> (грн.)</t>
    </r>
  </si>
  <si>
    <t>Фактичні видатки (грн.)</t>
  </si>
  <si>
    <t>Поточний ремонт гінекологічного відділення КП "Центральна міська лікарня Червоноградської міської ради" на вулиці Івасюка,2 в м.Червонограді</t>
  </si>
  <si>
    <t xml:space="preserve">Поточний ремонт м’якої покрівлі даху корпусу онкологічного відділення </t>
  </si>
  <si>
    <t>Зрізка та обрізка дерев, що ростуть біля онкологічного відділення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</si>
  <si>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</si>
  <si>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</si>
  <si>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</si>
  <si>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</si>
  <si>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Відшкодування пенсій, призначених особам, які були зайняті на роботах з особливо шкідливими і особливо важкими умовами праці (виплата пенсій і допомоги)</t>
  </si>
  <si>
    <t xml:space="preserve">Відшкодування вартості витрат, пов’язаних з відпуском лікарських засобів за рецептами безкоштовно і на пільгових умовах громадянам, які мають право згідно чинного законодавства (інші виплати населенню) </t>
  </si>
  <si>
    <t>2610</t>
  </si>
  <si>
    <t>0712010</t>
  </si>
  <si>
    <t>Місцевий бюджет</t>
  </si>
  <si>
    <t>Дебіторська заборгованість (грн.)</t>
  </si>
  <si>
    <t>Кредиторська заборгованість (грн.)</t>
  </si>
  <si>
    <r>
      <t xml:space="preserve">НАЗВА ПРОГРАМИ </t>
    </r>
    <r>
      <rPr>
        <u/>
        <sz val="14"/>
        <color indexed="8"/>
        <rFont val="Times New Roman"/>
        <family val="1"/>
        <charset val="204"/>
      </rPr>
      <t>Програма розвитку та фінансової підтримки комунального підприємства «Центральна міська лікарня Червоноградської міської ради» на 2024 рік</t>
    </r>
    <r>
      <rPr>
        <sz val="14"/>
        <color indexed="8"/>
        <rFont val="Times New Roman"/>
        <family val="1"/>
        <charset val="204"/>
      </rPr>
      <t xml:space="preserve"> </t>
    </r>
  </si>
  <si>
    <t>_________</t>
  </si>
  <si>
    <r>
      <t xml:space="preserve">КОЛИ І КИМ ЗАТВЕРДЖЕНА ПРОГРАМА </t>
    </r>
    <r>
      <rPr>
        <u/>
        <sz val="14"/>
        <rFont val="Times New Roman"/>
        <family val="1"/>
        <charset val="204"/>
      </rPr>
      <t xml:space="preserve">рішення Червоноградської міської ради від 25.01.2024р. №2343 </t>
    </r>
  </si>
  <si>
    <t>Начальник відділу охорони здоров´я</t>
  </si>
  <si>
    <t>Мирослав ПУЩИК</t>
  </si>
  <si>
    <t>Головний спеціаліст, бухгалтер</t>
  </si>
  <si>
    <t>Леся КОБЕРНИК</t>
  </si>
  <si>
    <t>Оплата інших енергоносіїв та інших комунальних послуг</t>
  </si>
  <si>
    <t>Виготовлення технічної документації із землеустрою щодо поділу земельної ділянки комунальної власності загальною площею 4,2953 га, (кадастровий номер 4611800000:03:005:0111), в місті Червонограді на вулиці Івасюка,2, згідно рішення Червоноградської міської ради від15.08.2024 №2831</t>
  </si>
  <si>
    <t>Виконано роботи з поточного ремонту гінекологічного  відділення.</t>
  </si>
  <si>
    <t>Виконано роботи з поточного ремонту м’якої покрівлі даху корпусу онкологічного відділення.</t>
  </si>
  <si>
    <t>Оплачено видатки за теплопостачання.</t>
  </si>
  <si>
    <t>Оплачено видатки за водопостачання та водовідведення.</t>
  </si>
  <si>
    <t>Оплачено видатки за електроенергію.</t>
  </si>
  <si>
    <t>Оплачено видатки за природній газ.</t>
  </si>
  <si>
    <t>Оплачено за вивіз сміття.</t>
  </si>
  <si>
    <t>Відшкодовано пільгові пенсії медичних працівників.</t>
  </si>
  <si>
    <t>Відшкодовано вартість пільгових медикаментів. 175 осіб отримало пільгові медикаменти.</t>
  </si>
  <si>
    <r>
      <t xml:space="preserve">Касові видатки на </t>
    </r>
    <r>
      <rPr>
        <b/>
        <sz val="11"/>
        <color rgb="FF0000FF"/>
        <rFont val="Times New Roman"/>
        <family val="1"/>
        <charset val="204"/>
      </rPr>
      <t>01.01.2025</t>
    </r>
    <r>
      <rPr>
        <b/>
        <sz val="11"/>
        <color indexed="8"/>
        <rFont val="Times New Roman"/>
        <family val="1"/>
        <charset val="204"/>
      </rPr>
      <t xml:space="preserve"> року (грн.)</t>
    </r>
  </si>
  <si>
    <t>ЩОДО ВИКОНАННЯ МІСЦЕВОЇ ЦІЛЬОВОЇ ПРОГРАМИ СТАНОМ НА 01.01.2025 РОКУ</t>
  </si>
  <si>
    <t>Відшкодування видатків для проведення експертного обстеження і поточного ремонту ліфтів</t>
  </si>
  <si>
    <t>На виплату заробітної плати працівників лікарні з нарахуваннями</t>
  </si>
  <si>
    <t xml:space="preserve">Оплачено послуги з виготовлення технічної документації із землеустрою щодо поділу земельної ділянки </t>
  </si>
  <si>
    <t>Виплачено заробітну плату працівникам підприємства</t>
  </si>
  <si>
    <t>Відшкодувано видатки для проведення експертного обстеження і поточного ремонту ліфтів</t>
  </si>
  <si>
    <r>
      <t xml:space="preserve">ВІДПОВІДАЛЬНИЙ ВИКОНАВЕЦЬ </t>
    </r>
    <r>
      <rPr>
        <u/>
        <sz val="14"/>
        <rFont val="Times New Roman"/>
        <family val="1"/>
        <charset val="204"/>
      </rPr>
      <t xml:space="preserve">Відділ охорони здоров´я Шептицької міської ради (Співвиконавець КП «Центральна міська лікарня Червоноградської міської ради») </t>
    </r>
  </si>
  <si>
    <r>
      <t xml:space="preserve">КОЛИ І КИМ ЗАТВЕРДЖЕНА ПРОГРАМА </t>
    </r>
    <r>
      <rPr>
        <u/>
        <sz val="14"/>
        <rFont val="Times New Roman"/>
        <family val="1"/>
        <charset val="204"/>
      </rPr>
      <t>рішення Червоноградської міської ради від 30.04.2024р. №2523</t>
    </r>
  </si>
  <si>
    <t>Проект буріння розвідувально-експлуатаційної свердловини для організації резервного господарсько-питного водопостачання комунального підприємства "Центральна міська лікарня Червоноградської міської ради" за адресою вул. Івасюка,2 м.Червоноград Львівської області (реконструкція)</t>
  </si>
  <si>
    <t>0717322</t>
  </si>
  <si>
    <t>3210</t>
  </si>
  <si>
    <t>Оплачено за виготовлення проекту буріння розвідувально-експлуатаційної свердловини для організації резервного господарсько-питного водопостачання комунального підприємства "Центральна міська лікарня Червоноградської міської ради" за адресою вул. Івасюка,2 м.Червоноград Львівської області (реконструкція)</t>
  </si>
  <si>
    <t>Буріння розвідувально-експлуатаційної свердловини для організації резервного господарсько-питного водопостачання комунального підприємства "Центральна міська лікарня Червоноградської міської  ради" за адресою вул.Івасюка,2 м.Червоноград Львівської області (реконструкція)"</t>
  </si>
  <si>
    <t>Оплачено за роботи по бурінню розвідувально-експлуатаційної свердловини для організації резервного господарсько-питного водопостачання комунального підприємства "Центральна міська лікарня Червоноградської міської  ради" за адресою вул.Івасюка,2 м.Червоноград Львівської області (реконструкція)"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</si>
</sst>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</font>
    <font>
      <u/>
      <sz val="14"/>
      <color indexed="8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9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right" vertical="center"/>
    </xf>
    <xf numFmtId="4" fontId="12" fillId="0" borderId="5" xfId="0" applyNumberFormat="1" applyFont="1" applyBorder="1" applyAlignment="1">
      <alignment horizontal="right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3" fillId="0" borderId="0" xfId="0" applyFont="1"/>
    <xf numFmtId="0" fontId="16" fillId="0" borderId="0" xfId="0" applyFont="1" applyAlignment="1">
      <alignment horizontal="center" vertical="center"/>
    </xf>
    <xf numFmtId="0" fontId="0" fillId="2" borderId="0" xfId="0" applyFill="1"/>
    <xf numFmtId="4" fontId="13" fillId="2" borderId="1" xfId="0" applyNumberFormat="1" applyFont="1" applyFill="1" applyBorder="1" applyAlignment="1">
      <alignment horizontal="right" vertical="center"/>
    </xf>
    <xf numFmtId="4" fontId="13" fillId="2" borderId="1" xfId="0" applyNumberFormat="1" applyFont="1" applyFill="1" applyBorder="1" applyAlignment="1">
      <alignment horizontal="right" vertical="center" wrapText="1"/>
    </xf>
    <xf numFmtId="0" fontId="3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right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left" vertical="center"/>
    </xf>
    <xf numFmtId="49" fontId="12" fillId="0" borderId="16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4" fontId="12" fillId="0" borderId="16" xfId="0" applyNumberFormat="1" applyFont="1" applyBorder="1" applyAlignment="1">
      <alignment horizontal="right" vertical="center"/>
    </xf>
    <xf numFmtId="0" fontId="12" fillId="0" borderId="1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4" fontId="12" fillId="0" borderId="7" xfId="0" applyNumberFormat="1" applyFont="1" applyBorder="1" applyAlignment="1">
      <alignment horizontal="right" vertical="center"/>
    </xf>
    <xf numFmtId="4" fontId="13" fillId="2" borderId="7" xfId="0" applyNumberFormat="1" applyFont="1" applyFill="1" applyBorder="1" applyAlignment="1">
      <alignment horizontal="right" vertical="center"/>
    </xf>
    <xf numFmtId="4" fontId="13" fillId="0" borderId="7" xfId="0" applyNumberFormat="1" applyFont="1" applyBorder="1" applyAlignment="1">
      <alignment horizontal="right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" fontId="13" fillId="2" borderId="5" xfId="0" applyNumberFormat="1" applyFont="1" applyFill="1" applyBorder="1" applyAlignment="1">
      <alignment horizontal="right" vertical="center"/>
    </xf>
    <xf numFmtId="4" fontId="13" fillId="0" borderId="5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8" fillId="2" borderId="0" xfId="0" applyFont="1" applyFill="1" applyAlignment="1">
      <alignment horizontal="left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left" vertical="center" wrapText="1"/>
    </xf>
    <xf numFmtId="49" fontId="13" fillId="0" borderId="21" xfId="0" applyNumberFormat="1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4" fontId="12" fillId="0" borderId="21" xfId="0" applyNumberFormat="1" applyFont="1" applyBorder="1" applyAlignment="1">
      <alignment horizontal="right" vertical="center"/>
    </xf>
    <xf numFmtId="4" fontId="13" fillId="0" borderId="21" xfId="0" applyNumberFormat="1" applyFont="1" applyBorder="1" applyAlignment="1">
      <alignment horizontal="right" vertical="center"/>
    </xf>
    <xf numFmtId="4" fontId="13" fillId="2" borderId="21" xfId="0" applyNumberFormat="1" applyFont="1" applyFill="1" applyBorder="1" applyAlignment="1">
      <alignment horizontal="right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left" vertical="center" wrapText="1"/>
    </xf>
    <xf numFmtId="49" fontId="13" fillId="0" borderId="24" xfId="0" applyNumberFormat="1" applyFont="1" applyBorder="1" applyAlignment="1">
      <alignment horizontal="center" vertical="center" wrapText="1"/>
    </xf>
    <xf numFmtId="49" fontId="13" fillId="0" borderId="13" xfId="0" applyNumberFormat="1" applyFont="1" applyBorder="1" applyAlignment="1">
      <alignment horizontal="center" vertical="center" wrapText="1"/>
    </xf>
    <xf numFmtId="4" fontId="13" fillId="0" borderId="24" xfId="0" applyNumberFormat="1" applyFont="1" applyBorder="1" applyAlignment="1">
      <alignment horizontal="right" vertical="center"/>
    </xf>
    <xf numFmtId="4" fontId="13" fillId="2" borderId="24" xfId="0" applyNumberFormat="1" applyFont="1" applyFill="1" applyBorder="1" applyAlignment="1">
      <alignment horizontal="right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49" fontId="12" fillId="0" borderId="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P34"/>
  <sheetViews>
    <sheetView tabSelected="1" view="pageBreakPreview" topLeftCell="A22" zoomScaleNormal="100" zoomScaleSheetLayoutView="100" workbookViewId="0">
      <selection activeCell="B37" sqref="B37"/>
    </sheetView>
  </sheetViews>
  <sheetFormatPr defaultRowHeight="15" x14ac:dyDescent="0.25"/>
  <cols>
    <col min="1" max="1" width="5" customWidth="1"/>
    <col min="2" max="2" width="49.5703125" customWidth="1"/>
    <col min="3" max="3" width="12" customWidth="1"/>
    <col min="5" max="5" width="10.7109375" customWidth="1"/>
    <col min="6" max="6" width="15.5703125" customWidth="1"/>
    <col min="7" max="7" width="14.7109375" customWidth="1"/>
    <col min="8" max="8" width="12.5703125" customWidth="1"/>
    <col min="9" max="9" width="10.7109375" customWidth="1"/>
    <col min="10" max="11" width="14.28515625" customWidth="1"/>
    <col min="12" max="12" width="10.140625" customWidth="1"/>
    <col min="13" max="13" width="14.5703125" customWidth="1"/>
    <col min="14" max="14" width="13" customWidth="1"/>
    <col min="15" max="15" width="11.5703125" customWidth="1"/>
    <col min="16" max="16" width="32.7109375" customWidth="1"/>
  </cols>
  <sheetData>
    <row r="2" spans="1:16" x14ac:dyDescent="0.25">
      <c r="A2" s="67" t="s">
        <v>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16" x14ac:dyDescent="0.25">
      <c r="A3" s="67" t="s">
        <v>47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</row>
    <row r="4" spans="1:16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ht="22.5" customHeight="1" x14ac:dyDescent="0.3">
      <c r="A5" s="50" t="s">
        <v>28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6" s="19" customFormat="1" ht="27" customHeight="1" x14ac:dyDescent="0.3">
      <c r="A6" s="66" t="s">
        <v>30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6" ht="25.5" customHeight="1" x14ac:dyDescent="0.3">
      <c r="A7" s="70" t="s">
        <v>53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6" ht="15.75" thickBo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1"/>
    </row>
    <row r="9" spans="1:16" s="9" customFormat="1" ht="43.15" customHeight="1" x14ac:dyDescent="0.25">
      <c r="A9" s="51" t="s">
        <v>5</v>
      </c>
      <c r="B9" s="59" t="s">
        <v>0</v>
      </c>
      <c r="C9" s="56" t="s">
        <v>1</v>
      </c>
      <c r="D9" s="59" t="s">
        <v>2</v>
      </c>
      <c r="E9" s="60" t="s">
        <v>12</v>
      </c>
      <c r="F9" s="61"/>
      <c r="G9" s="61"/>
      <c r="H9" s="62"/>
      <c r="I9" s="60" t="s">
        <v>46</v>
      </c>
      <c r="J9" s="61"/>
      <c r="K9" s="61"/>
      <c r="L9" s="62"/>
      <c r="M9" s="56" t="s">
        <v>13</v>
      </c>
      <c r="N9" s="56" t="s">
        <v>26</v>
      </c>
      <c r="O9" s="56" t="s">
        <v>27</v>
      </c>
      <c r="P9" s="63" t="s">
        <v>8</v>
      </c>
    </row>
    <row r="10" spans="1:16" s="9" customFormat="1" ht="14.25" x14ac:dyDescent="0.25">
      <c r="A10" s="52"/>
      <c r="B10" s="57"/>
      <c r="C10" s="54"/>
      <c r="D10" s="57"/>
      <c r="E10" s="54" t="s">
        <v>9</v>
      </c>
      <c r="F10" s="57" t="s">
        <v>10</v>
      </c>
      <c r="G10" s="57" t="s">
        <v>3</v>
      </c>
      <c r="H10" s="57"/>
      <c r="I10" s="54" t="s">
        <v>9</v>
      </c>
      <c r="J10" s="57" t="s">
        <v>10</v>
      </c>
      <c r="K10" s="57" t="s">
        <v>3</v>
      </c>
      <c r="L10" s="57"/>
      <c r="M10" s="54"/>
      <c r="N10" s="54"/>
      <c r="O10" s="54"/>
      <c r="P10" s="64"/>
    </row>
    <row r="11" spans="1:16" s="9" customFormat="1" ht="43.5" thickBot="1" x14ac:dyDescent="0.3">
      <c r="A11" s="53"/>
      <c r="B11" s="58"/>
      <c r="C11" s="55"/>
      <c r="D11" s="58"/>
      <c r="E11" s="55"/>
      <c r="F11" s="58"/>
      <c r="G11" s="22" t="s">
        <v>4</v>
      </c>
      <c r="H11" s="22" t="s">
        <v>11</v>
      </c>
      <c r="I11" s="55"/>
      <c r="J11" s="58"/>
      <c r="K11" s="22" t="s">
        <v>4</v>
      </c>
      <c r="L11" s="22" t="s">
        <v>11</v>
      </c>
      <c r="M11" s="55"/>
      <c r="N11" s="55"/>
      <c r="O11" s="55"/>
      <c r="P11" s="65"/>
    </row>
    <row r="12" spans="1:16" s="10" customFormat="1" ht="45" x14ac:dyDescent="0.25">
      <c r="A12" s="31">
        <v>1</v>
      </c>
      <c r="B12" s="32" t="s">
        <v>14</v>
      </c>
      <c r="C12" s="33" t="s">
        <v>24</v>
      </c>
      <c r="D12" s="33" t="s">
        <v>23</v>
      </c>
      <c r="E12" s="34" t="s">
        <v>25</v>
      </c>
      <c r="F12" s="35">
        <f>G12+H12</f>
        <v>897710</v>
      </c>
      <c r="G12" s="36">
        <f>4388500-3490790</f>
        <v>897710</v>
      </c>
      <c r="H12" s="37"/>
      <c r="I12" s="34" t="s">
        <v>25</v>
      </c>
      <c r="J12" s="35">
        <f>K12+L12</f>
        <v>897709.66</v>
      </c>
      <c r="K12" s="47">
        <v>897709.66</v>
      </c>
      <c r="L12" s="47">
        <v>0</v>
      </c>
      <c r="M12" s="47">
        <f>J12</f>
        <v>897709.66</v>
      </c>
      <c r="N12" s="47">
        <v>0</v>
      </c>
      <c r="O12" s="47">
        <v>0</v>
      </c>
      <c r="P12" s="15" t="s">
        <v>37</v>
      </c>
    </row>
    <row r="13" spans="1:16" s="10" customFormat="1" ht="45" x14ac:dyDescent="0.25">
      <c r="A13" s="11">
        <v>2</v>
      </c>
      <c r="B13" s="15" t="s">
        <v>15</v>
      </c>
      <c r="C13" s="14" t="s">
        <v>24</v>
      </c>
      <c r="D13" s="14" t="s">
        <v>23</v>
      </c>
      <c r="E13" s="23" t="s">
        <v>25</v>
      </c>
      <c r="F13" s="24">
        <f>G13+H13</f>
        <v>35100</v>
      </c>
      <c r="G13" s="20">
        <v>35100</v>
      </c>
      <c r="H13" s="12"/>
      <c r="I13" s="23" t="s">
        <v>25</v>
      </c>
      <c r="J13" s="24">
        <f>K13+L13</f>
        <v>35100</v>
      </c>
      <c r="K13" s="47">
        <v>35100</v>
      </c>
      <c r="L13" s="47">
        <v>0</v>
      </c>
      <c r="M13" s="47">
        <v>35100</v>
      </c>
      <c r="N13" s="47">
        <v>0</v>
      </c>
      <c r="O13" s="47">
        <v>0</v>
      </c>
      <c r="P13" s="15" t="s">
        <v>38</v>
      </c>
    </row>
    <row r="14" spans="1:16" s="10" customFormat="1" ht="30" x14ac:dyDescent="0.25">
      <c r="A14" s="11">
        <v>3</v>
      </c>
      <c r="B14" s="15" t="s">
        <v>16</v>
      </c>
      <c r="C14" s="14" t="s">
        <v>24</v>
      </c>
      <c r="D14" s="14" t="s">
        <v>23</v>
      </c>
      <c r="E14" s="23" t="s">
        <v>25</v>
      </c>
      <c r="F14" s="24">
        <f>G14+H14</f>
        <v>14900</v>
      </c>
      <c r="G14" s="21">
        <v>14900</v>
      </c>
      <c r="H14" s="12"/>
      <c r="I14" s="23" t="s">
        <v>25</v>
      </c>
      <c r="J14" s="24">
        <f>K14+L14</f>
        <v>0</v>
      </c>
      <c r="K14" s="47">
        <v>0</v>
      </c>
      <c r="L14" s="47">
        <v>0</v>
      </c>
      <c r="M14" s="47">
        <f t="shared" ref="M14" si="0">J14</f>
        <v>0</v>
      </c>
      <c r="N14" s="47">
        <v>0</v>
      </c>
      <c r="O14" s="47">
        <v>0</v>
      </c>
      <c r="P14" s="44"/>
    </row>
    <row r="15" spans="1:16" s="10" customFormat="1" ht="30" x14ac:dyDescent="0.25">
      <c r="A15" s="11">
        <v>4</v>
      </c>
      <c r="B15" s="15" t="s">
        <v>17</v>
      </c>
      <c r="C15" s="14" t="s">
        <v>24</v>
      </c>
      <c r="D15" s="14" t="s">
        <v>23</v>
      </c>
      <c r="E15" s="23" t="s">
        <v>25</v>
      </c>
      <c r="F15" s="24">
        <f t="shared" ref="F15:F20" si="1">G15+H15</f>
        <v>8335300</v>
      </c>
      <c r="G15" s="21">
        <f>6865300+1470000</f>
        <v>8335300</v>
      </c>
      <c r="H15" s="12"/>
      <c r="I15" s="23" t="s">
        <v>25</v>
      </c>
      <c r="J15" s="24">
        <f t="shared" ref="J15:J20" si="2">K15+L15</f>
        <v>8325151.5</v>
      </c>
      <c r="K15" s="47">
        <v>8325151.5</v>
      </c>
      <c r="L15" s="47">
        <v>0</v>
      </c>
      <c r="M15" s="47">
        <f>J15</f>
        <v>8325151.5</v>
      </c>
      <c r="N15" s="47">
        <v>0</v>
      </c>
      <c r="O15" s="47">
        <v>0</v>
      </c>
      <c r="P15" s="45" t="s">
        <v>39</v>
      </c>
    </row>
    <row r="16" spans="1:16" s="10" customFormat="1" ht="36" customHeight="1" x14ac:dyDescent="0.25">
      <c r="A16" s="11">
        <v>5</v>
      </c>
      <c r="B16" s="15" t="s">
        <v>18</v>
      </c>
      <c r="C16" s="14" t="s">
        <v>24</v>
      </c>
      <c r="D16" s="14" t="s">
        <v>23</v>
      </c>
      <c r="E16" s="23" t="s">
        <v>25</v>
      </c>
      <c r="F16" s="24">
        <f t="shared" si="1"/>
        <v>958000</v>
      </c>
      <c r="G16" s="21">
        <f>1058000-100000</f>
        <v>958000</v>
      </c>
      <c r="H16" s="12"/>
      <c r="I16" s="23" t="s">
        <v>25</v>
      </c>
      <c r="J16" s="24">
        <f t="shared" si="2"/>
        <v>956519.51</v>
      </c>
      <c r="K16" s="47">
        <v>956519.51</v>
      </c>
      <c r="L16" s="47">
        <v>0</v>
      </c>
      <c r="M16" s="47">
        <f t="shared" ref="M16:M24" si="3">J16</f>
        <v>956519.51</v>
      </c>
      <c r="N16" s="47">
        <v>0</v>
      </c>
      <c r="O16" s="47">
        <v>0</v>
      </c>
      <c r="P16" s="45" t="s">
        <v>40</v>
      </c>
    </row>
    <row r="17" spans="1:16" s="10" customFormat="1" ht="30" x14ac:dyDescent="0.25">
      <c r="A17" s="11">
        <v>6</v>
      </c>
      <c r="B17" s="15" t="s">
        <v>19</v>
      </c>
      <c r="C17" s="14" t="s">
        <v>24</v>
      </c>
      <c r="D17" s="14" t="s">
        <v>23</v>
      </c>
      <c r="E17" s="23" t="s">
        <v>25</v>
      </c>
      <c r="F17" s="24">
        <f t="shared" si="1"/>
        <v>4344000</v>
      </c>
      <c r="G17" s="21">
        <f>5284000-940000</f>
        <v>4344000</v>
      </c>
      <c r="H17" s="12"/>
      <c r="I17" s="23" t="s">
        <v>25</v>
      </c>
      <c r="J17" s="24">
        <f t="shared" si="2"/>
        <v>4089846.56</v>
      </c>
      <c r="K17" s="47">
        <v>4089846.56</v>
      </c>
      <c r="L17" s="47">
        <v>0</v>
      </c>
      <c r="M17" s="47">
        <f t="shared" si="3"/>
        <v>4089846.56</v>
      </c>
      <c r="N17" s="47">
        <v>0</v>
      </c>
      <c r="O17" s="47">
        <v>0</v>
      </c>
      <c r="P17" s="45" t="s">
        <v>41</v>
      </c>
    </row>
    <row r="18" spans="1:16" s="10" customFormat="1" ht="27" customHeight="1" x14ac:dyDescent="0.25">
      <c r="A18" s="11">
        <v>7</v>
      </c>
      <c r="B18" s="15" t="s">
        <v>20</v>
      </c>
      <c r="C18" s="14" t="s">
        <v>24</v>
      </c>
      <c r="D18" s="14" t="s">
        <v>23</v>
      </c>
      <c r="E18" s="23" t="s">
        <v>25</v>
      </c>
      <c r="F18" s="24">
        <f t="shared" si="1"/>
        <v>9600</v>
      </c>
      <c r="G18" s="21">
        <f>12000-2400</f>
        <v>9600</v>
      </c>
      <c r="H18" s="12"/>
      <c r="I18" s="23" t="s">
        <v>25</v>
      </c>
      <c r="J18" s="24">
        <f t="shared" si="2"/>
        <v>9503.15</v>
      </c>
      <c r="K18" s="47">
        <v>9503.15</v>
      </c>
      <c r="L18" s="47">
        <v>0</v>
      </c>
      <c r="M18" s="47">
        <f t="shared" si="3"/>
        <v>9503.15</v>
      </c>
      <c r="N18" s="47">
        <v>0</v>
      </c>
      <c r="O18" s="47">
        <v>0</v>
      </c>
      <c r="P18" s="45" t="s">
        <v>42</v>
      </c>
    </row>
    <row r="19" spans="1:16" s="10" customFormat="1" ht="30" x14ac:dyDescent="0.25">
      <c r="A19" s="11">
        <v>8</v>
      </c>
      <c r="B19" s="15" t="s">
        <v>35</v>
      </c>
      <c r="C19" s="14" t="s">
        <v>24</v>
      </c>
      <c r="D19" s="14" t="s">
        <v>23</v>
      </c>
      <c r="E19" s="23" t="s">
        <v>25</v>
      </c>
      <c r="F19" s="24">
        <f t="shared" si="1"/>
        <v>127400</v>
      </c>
      <c r="G19" s="21">
        <f>115200+12200</f>
        <v>127400</v>
      </c>
      <c r="H19" s="12"/>
      <c r="I19" s="23" t="s">
        <v>25</v>
      </c>
      <c r="J19" s="24">
        <f t="shared" si="2"/>
        <v>127400</v>
      </c>
      <c r="K19" s="47">
        <v>127400</v>
      </c>
      <c r="L19" s="47">
        <v>0</v>
      </c>
      <c r="M19" s="47">
        <f t="shared" si="3"/>
        <v>127400</v>
      </c>
      <c r="N19" s="47">
        <v>0</v>
      </c>
      <c r="O19" s="47">
        <v>0</v>
      </c>
      <c r="P19" s="45" t="s">
        <v>43</v>
      </c>
    </row>
    <row r="20" spans="1:16" s="10" customFormat="1" ht="60" x14ac:dyDescent="0.25">
      <c r="A20" s="11">
        <v>9</v>
      </c>
      <c r="B20" s="15" t="s">
        <v>21</v>
      </c>
      <c r="C20" s="14" t="s">
        <v>24</v>
      </c>
      <c r="D20" s="14" t="s">
        <v>23</v>
      </c>
      <c r="E20" s="23" t="s">
        <v>25</v>
      </c>
      <c r="F20" s="24">
        <f t="shared" si="1"/>
        <v>1065000</v>
      </c>
      <c r="G20" s="21">
        <v>1065000</v>
      </c>
      <c r="H20" s="12"/>
      <c r="I20" s="23" t="s">
        <v>25</v>
      </c>
      <c r="J20" s="24">
        <f t="shared" si="2"/>
        <v>935070.53</v>
      </c>
      <c r="K20" s="47">
        <v>935070.53</v>
      </c>
      <c r="L20" s="47">
        <v>0</v>
      </c>
      <c r="M20" s="47">
        <f t="shared" si="3"/>
        <v>935070.53</v>
      </c>
      <c r="N20" s="47">
        <v>0</v>
      </c>
      <c r="O20" s="47">
        <v>0</v>
      </c>
      <c r="P20" s="46" t="s">
        <v>44</v>
      </c>
    </row>
    <row r="21" spans="1:16" s="10" customFormat="1" ht="93" customHeight="1" x14ac:dyDescent="0.25">
      <c r="A21" s="11">
        <v>10</v>
      </c>
      <c r="B21" s="15" t="s">
        <v>22</v>
      </c>
      <c r="C21" s="14" t="s">
        <v>24</v>
      </c>
      <c r="D21" s="14" t="s">
        <v>23</v>
      </c>
      <c r="E21" s="23" t="s">
        <v>25</v>
      </c>
      <c r="F21" s="24">
        <f>G21+H21</f>
        <v>1235000</v>
      </c>
      <c r="G21" s="20">
        <f>1035000+200000</f>
        <v>1235000</v>
      </c>
      <c r="H21" s="12"/>
      <c r="I21" s="23" t="s">
        <v>25</v>
      </c>
      <c r="J21" s="24">
        <f>K21+L21</f>
        <v>1192985.6399999999</v>
      </c>
      <c r="K21" s="47">
        <v>1192985.6399999999</v>
      </c>
      <c r="L21" s="47">
        <v>0</v>
      </c>
      <c r="M21" s="47">
        <f t="shared" si="3"/>
        <v>1192985.6399999999</v>
      </c>
      <c r="N21" s="47">
        <v>0</v>
      </c>
      <c r="O21" s="47">
        <v>0</v>
      </c>
      <c r="P21" s="46" t="s">
        <v>45</v>
      </c>
    </row>
    <row r="22" spans="1:16" s="10" customFormat="1" ht="117.75" customHeight="1" x14ac:dyDescent="0.25">
      <c r="A22" s="11">
        <v>11</v>
      </c>
      <c r="B22" s="15" t="s">
        <v>36</v>
      </c>
      <c r="C22" s="14" t="s">
        <v>24</v>
      </c>
      <c r="D22" s="14" t="s">
        <v>23</v>
      </c>
      <c r="E22" s="23" t="s">
        <v>25</v>
      </c>
      <c r="F22" s="24">
        <f t="shared" ref="F22:F24" si="4">G22+H22</f>
        <v>10000</v>
      </c>
      <c r="G22" s="20">
        <v>10000</v>
      </c>
      <c r="H22" s="12"/>
      <c r="I22" s="23" t="s">
        <v>25</v>
      </c>
      <c r="J22" s="24">
        <f t="shared" ref="J22:J24" si="5">K22+L22</f>
        <v>9997.8700000000008</v>
      </c>
      <c r="K22" s="47">
        <v>9997.8700000000008</v>
      </c>
      <c r="L22" s="47">
        <v>0</v>
      </c>
      <c r="M22" s="47">
        <f t="shared" si="3"/>
        <v>9997.8700000000008</v>
      </c>
      <c r="N22" s="47">
        <v>0</v>
      </c>
      <c r="O22" s="47">
        <v>0</v>
      </c>
      <c r="P22" s="46" t="s">
        <v>50</v>
      </c>
    </row>
    <row r="23" spans="1:16" s="10" customFormat="1" ht="30" x14ac:dyDescent="0.25">
      <c r="A23" s="11">
        <v>12</v>
      </c>
      <c r="B23" s="15" t="s">
        <v>49</v>
      </c>
      <c r="C23" s="14" t="s">
        <v>24</v>
      </c>
      <c r="D23" s="14" t="s">
        <v>23</v>
      </c>
      <c r="E23" s="23" t="s">
        <v>25</v>
      </c>
      <c r="F23" s="24">
        <f t="shared" si="4"/>
        <v>8759290</v>
      </c>
      <c r="G23" s="20">
        <f>3490790+1268500+4000000</f>
        <v>8759290</v>
      </c>
      <c r="H23" s="12">
        <v>0</v>
      </c>
      <c r="I23" s="23" t="s">
        <v>25</v>
      </c>
      <c r="J23" s="24">
        <f t="shared" si="5"/>
        <v>8759290</v>
      </c>
      <c r="K23" s="47">
        <v>8759290</v>
      </c>
      <c r="L23" s="47">
        <v>0</v>
      </c>
      <c r="M23" s="47">
        <f t="shared" si="3"/>
        <v>8759290</v>
      </c>
      <c r="N23" s="47">
        <v>0</v>
      </c>
      <c r="O23" s="47">
        <v>0</v>
      </c>
      <c r="P23" s="46" t="s">
        <v>51</v>
      </c>
    </row>
    <row r="24" spans="1:16" s="10" customFormat="1" ht="60.75" thickBot="1" x14ac:dyDescent="0.3">
      <c r="A24" s="38">
        <v>13</v>
      </c>
      <c r="B24" s="39" t="s">
        <v>48</v>
      </c>
      <c r="C24" s="40" t="s">
        <v>24</v>
      </c>
      <c r="D24" s="40" t="s">
        <v>23</v>
      </c>
      <c r="E24" s="41" t="s">
        <v>25</v>
      </c>
      <c r="F24" s="13">
        <f t="shared" si="4"/>
        <v>100000</v>
      </c>
      <c r="G24" s="42">
        <v>100000</v>
      </c>
      <c r="H24" s="43">
        <v>0</v>
      </c>
      <c r="I24" s="41" t="s">
        <v>25</v>
      </c>
      <c r="J24" s="24">
        <f t="shared" si="5"/>
        <v>98028</v>
      </c>
      <c r="K24" s="47">
        <v>98028</v>
      </c>
      <c r="L24" s="47">
        <v>0</v>
      </c>
      <c r="M24" s="47">
        <f t="shared" si="3"/>
        <v>98028</v>
      </c>
      <c r="N24" s="47">
        <v>0</v>
      </c>
      <c r="O24" s="47">
        <v>0</v>
      </c>
      <c r="P24" s="46" t="s">
        <v>52</v>
      </c>
    </row>
    <row r="25" spans="1:16" s="9" customFormat="1" thickBot="1" x14ac:dyDescent="0.3">
      <c r="A25" s="25"/>
      <c r="B25" s="26" t="s">
        <v>7</v>
      </c>
      <c r="C25" s="27"/>
      <c r="D25" s="27"/>
      <c r="E25" s="28"/>
      <c r="F25" s="29">
        <f>SUM(F12:F24)</f>
        <v>25891300</v>
      </c>
      <c r="G25" s="29">
        <f>SUM(G12:G24)</f>
        <v>25891300</v>
      </c>
      <c r="H25" s="29">
        <f>SUM(H12:H24)</f>
        <v>0</v>
      </c>
      <c r="I25" s="28"/>
      <c r="J25" s="29">
        <f t="shared" ref="J25:O25" si="6">SUM(J12:J24)</f>
        <v>25436602.420000002</v>
      </c>
      <c r="K25" s="29">
        <f t="shared" si="6"/>
        <v>25436602.420000002</v>
      </c>
      <c r="L25" s="29">
        <f t="shared" si="6"/>
        <v>0</v>
      </c>
      <c r="M25" s="29">
        <f t="shared" si="6"/>
        <v>25436602.420000002</v>
      </c>
      <c r="N25" s="29">
        <f t="shared" si="6"/>
        <v>0</v>
      </c>
      <c r="O25" s="29">
        <f t="shared" si="6"/>
        <v>0</v>
      </c>
      <c r="P25" s="30"/>
    </row>
    <row r="28" spans="1:16" s="17" customFormat="1" ht="18.75" customHeight="1" x14ac:dyDescent="0.3">
      <c r="B28" s="50" t="s">
        <v>31</v>
      </c>
      <c r="C28" s="50"/>
      <c r="D28" s="2"/>
      <c r="E28" s="2" t="s">
        <v>29</v>
      </c>
      <c r="G28" s="2" t="s">
        <v>32</v>
      </c>
      <c r="H28" s="6"/>
      <c r="I28" s="2"/>
      <c r="J28" s="2"/>
    </row>
    <row r="29" spans="1:16" s="18" customFormat="1" ht="18" customHeight="1" x14ac:dyDescent="0.25">
      <c r="B29" s="16"/>
      <c r="D29" s="16"/>
      <c r="E29" s="16"/>
      <c r="G29" s="16"/>
      <c r="H29" s="16"/>
      <c r="I29" s="16"/>
      <c r="J29" s="16"/>
    </row>
    <row r="30" spans="1:16" s="17" customFormat="1" ht="18.75" x14ac:dyDescent="0.3">
      <c r="B30" s="2"/>
      <c r="C30" s="2"/>
      <c r="D30" s="2"/>
      <c r="E30" s="2"/>
      <c r="F30" s="2"/>
      <c r="G30" s="2"/>
      <c r="H30" s="2"/>
      <c r="I30" s="2"/>
      <c r="J30" s="2"/>
    </row>
    <row r="31" spans="1:16" s="17" customFormat="1" ht="18.75" x14ac:dyDescent="0.3">
      <c r="B31" s="2" t="s">
        <v>33</v>
      </c>
      <c r="C31" s="2"/>
      <c r="D31" s="2"/>
      <c r="E31" s="2" t="s">
        <v>29</v>
      </c>
      <c r="F31" s="2"/>
      <c r="G31" s="2" t="s">
        <v>34</v>
      </c>
      <c r="H31" s="2"/>
      <c r="I31" s="2"/>
      <c r="J31" s="2"/>
    </row>
    <row r="32" spans="1:16" s="18" customFormat="1" ht="11.25" x14ac:dyDescent="0.25">
      <c r="B32" s="16"/>
      <c r="C32" s="16"/>
      <c r="D32" s="16"/>
      <c r="E32" s="16"/>
      <c r="F32" s="16"/>
      <c r="G32" s="16"/>
      <c r="H32" s="16"/>
      <c r="I32" s="16"/>
      <c r="J32" s="16"/>
    </row>
    <row r="33" spans="2:8" ht="18.75" x14ac:dyDescent="0.3">
      <c r="B33" s="2"/>
      <c r="C33" s="2"/>
      <c r="D33" s="2"/>
      <c r="E33" s="2"/>
      <c r="F33" s="2"/>
      <c r="G33" s="2"/>
      <c r="H33" s="4"/>
    </row>
    <row r="34" spans="2:8" x14ac:dyDescent="0.25">
      <c r="B34" s="3"/>
      <c r="C34" s="3"/>
      <c r="D34" s="3"/>
      <c r="E34" s="3"/>
      <c r="F34" s="3"/>
      <c r="G34" s="3"/>
    </row>
  </sheetData>
  <mergeCells count="22">
    <mergeCell ref="A6:P6"/>
    <mergeCell ref="A2:P2"/>
    <mergeCell ref="A5:P5"/>
    <mergeCell ref="A3:P3"/>
    <mergeCell ref="A7:P7"/>
    <mergeCell ref="P9:P11"/>
    <mergeCell ref="N9:N11"/>
    <mergeCell ref="D9:D11"/>
    <mergeCell ref="I10:I11"/>
    <mergeCell ref="J10:J11"/>
    <mergeCell ref="K10:L10"/>
    <mergeCell ref="I9:L9"/>
    <mergeCell ref="G10:H10"/>
    <mergeCell ref="B28:C28"/>
    <mergeCell ref="A9:A11"/>
    <mergeCell ref="E10:E11"/>
    <mergeCell ref="O9:O11"/>
    <mergeCell ref="M9:M11"/>
    <mergeCell ref="F10:F11"/>
    <mergeCell ref="B9:B11"/>
    <mergeCell ref="C9:C11"/>
    <mergeCell ref="E9:H9"/>
  </mergeCells>
  <phoneticPr fontId="0" type="noConversion"/>
  <pageMargins left="0.70866141732283472" right="0.15748031496062992" top="0.35433070866141736" bottom="0.35433070866141736" header="0.31496062992125984" footer="0.31496062992125984"/>
  <pageSetup paperSize="9" scale="5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P23"/>
  <sheetViews>
    <sheetView view="pageBreakPreview" topLeftCell="A7" zoomScaleNormal="100" zoomScaleSheetLayoutView="100" workbookViewId="0">
      <selection activeCell="A7" sqref="A7:P7"/>
    </sheetView>
  </sheetViews>
  <sheetFormatPr defaultRowHeight="15" x14ac:dyDescent="0.25"/>
  <cols>
    <col min="1" max="1" width="5" customWidth="1"/>
    <col min="2" max="2" width="37.28515625" customWidth="1"/>
    <col min="3" max="3" width="12" customWidth="1"/>
    <col min="5" max="5" width="10.7109375" customWidth="1"/>
    <col min="6" max="6" width="15.5703125" customWidth="1"/>
    <col min="7" max="7" width="14.7109375" customWidth="1"/>
    <col min="8" max="8" width="12.5703125" customWidth="1"/>
    <col min="9" max="9" width="10.7109375" customWidth="1"/>
    <col min="10" max="10" width="14.28515625" customWidth="1"/>
    <col min="11" max="11" width="13.42578125" customWidth="1"/>
    <col min="12" max="12" width="11.140625" customWidth="1"/>
    <col min="13" max="13" width="14.5703125" customWidth="1"/>
    <col min="14" max="14" width="13" customWidth="1"/>
    <col min="15" max="15" width="11.5703125" customWidth="1"/>
    <col min="16" max="16" width="32.7109375" customWidth="1"/>
  </cols>
  <sheetData>
    <row r="2" spans="1:16" x14ac:dyDescent="0.25">
      <c r="A2" s="67" t="s">
        <v>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16" x14ac:dyDescent="0.25">
      <c r="A3" s="67" t="s">
        <v>47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</row>
    <row r="4" spans="1:16" x14ac:dyDescent="0.25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ht="22.5" customHeight="1" x14ac:dyDescent="0.3">
      <c r="A5" s="50" t="s">
        <v>28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6" s="19" customFormat="1" ht="27" customHeight="1" x14ac:dyDescent="0.3">
      <c r="A6" s="66" t="s">
        <v>54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6" ht="25.5" customHeight="1" x14ac:dyDescent="0.3">
      <c r="A7" s="70" t="s">
        <v>53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6" ht="15.75" thickBo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1"/>
    </row>
    <row r="9" spans="1:16" s="9" customFormat="1" ht="43.15" customHeight="1" x14ac:dyDescent="0.25">
      <c r="A9" s="51" t="s">
        <v>5</v>
      </c>
      <c r="B9" s="59" t="s">
        <v>0</v>
      </c>
      <c r="C9" s="56" t="s">
        <v>1</v>
      </c>
      <c r="D9" s="59" t="s">
        <v>2</v>
      </c>
      <c r="E9" s="60" t="s">
        <v>12</v>
      </c>
      <c r="F9" s="61"/>
      <c r="G9" s="61"/>
      <c r="H9" s="62"/>
      <c r="I9" s="60" t="s">
        <v>46</v>
      </c>
      <c r="J9" s="61"/>
      <c r="K9" s="61"/>
      <c r="L9" s="62"/>
      <c r="M9" s="56" t="s">
        <v>13</v>
      </c>
      <c r="N9" s="56" t="s">
        <v>26</v>
      </c>
      <c r="O9" s="56" t="s">
        <v>27</v>
      </c>
      <c r="P9" s="63" t="s">
        <v>8</v>
      </c>
    </row>
    <row r="10" spans="1:16" s="9" customFormat="1" ht="14.25" x14ac:dyDescent="0.25">
      <c r="A10" s="52"/>
      <c r="B10" s="57"/>
      <c r="C10" s="54"/>
      <c r="D10" s="57"/>
      <c r="E10" s="54" t="s">
        <v>9</v>
      </c>
      <c r="F10" s="57" t="s">
        <v>10</v>
      </c>
      <c r="G10" s="57" t="s">
        <v>3</v>
      </c>
      <c r="H10" s="57"/>
      <c r="I10" s="54" t="s">
        <v>9</v>
      </c>
      <c r="J10" s="57" t="s">
        <v>10</v>
      </c>
      <c r="K10" s="57" t="s">
        <v>3</v>
      </c>
      <c r="L10" s="57"/>
      <c r="M10" s="54"/>
      <c r="N10" s="54"/>
      <c r="O10" s="54"/>
      <c r="P10" s="64"/>
    </row>
    <row r="11" spans="1:16" s="9" customFormat="1" ht="29.25" thickBot="1" x14ac:dyDescent="0.3">
      <c r="A11" s="71"/>
      <c r="B11" s="72"/>
      <c r="C11" s="73"/>
      <c r="D11" s="72"/>
      <c r="E11" s="73"/>
      <c r="F11" s="72"/>
      <c r="G11" s="74" t="s">
        <v>4</v>
      </c>
      <c r="H11" s="74" t="s">
        <v>11</v>
      </c>
      <c r="I11" s="73"/>
      <c r="J11" s="72"/>
      <c r="K11" s="74" t="s">
        <v>4</v>
      </c>
      <c r="L11" s="74" t="s">
        <v>11</v>
      </c>
      <c r="M11" s="73"/>
      <c r="N11" s="73"/>
      <c r="O11" s="73"/>
      <c r="P11" s="75"/>
    </row>
    <row r="12" spans="1:16" s="10" customFormat="1" ht="169.5" customHeight="1" x14ac:dyDescent="0.25">
      <c r="A12" s="76">
        <v>1</v>
      </c>
      <c r="B12" s="77" t="s">
        <v>55</v>
      </c>
      <c r="C12" s="78" t="s">
        <v>56</v>
      </c>
      <c r="D12" s="14" t="s">
        <v>57</v>
      </c>
      <c r="E12" s="79" t="s">
        <v>25</v>
      </c>
      <c r="F12" s="80">
        <f>G12+H12</f>
        <v>95000</v>
      </c>
      <c r="G12" s="81"/>
      <c r="H12" s="81">
        <v>95000</v>
      </c>
      <c r="I12" s="79" t="s">
        <v>25</v>
      </c>
      <c r="J12" s="80">
        <f>K12+L12</f>
        <v>55000</v>
      </c>
      <c r="K12" s="82">
        <v>0</v>
      </c>
      <c r="L12" s="82">
        <v>55000</v>
      </c>
      <c r="M12" s="82">
        <f>J12</f>
        <v>55000</v>
      </c>
      <c r="N12" s="82"/>
      <c r="O12" s="82"/>
      <c r="P12" s="15" t="s">
        <v>58</v>
      </c>
    </row>
    <row r="13" spans="1:16" s="10" customFormat="1" ht="153" customHeight="1" x14ac:dyDescent="0.25">
      <c r="A13" s="83">
        <v>2</v>
      </c>
      <c r="B13" s="84" t="s">
        <v>59</v>
      </c>
      <c r="C13" s="85" t="s">
        <v>56</v>
      </c>
      <c r="D13" s="86" t="s">
        <v>57</v>
      </c>
      <c r="E13" s="79" t="s">
        <v>25</v>
      </c>
      <c r="F13" s="80">
        <f>G13+H13</f>
        <v>244417</v>
      </c>
      <c r="G13" s="87"/>
      <c r="H13" s="87">
        <v>244417</v>
      </c>
      <c r="I13" s="79" t="s">
        <v>25</v>
      </c>
      <c r="J13" s="80">
        <f>K13+L13</f>
        <v>235423</v>
      </c>
      <c r="K13" s="88"/>
      <c r="L13" s="88">
        <v>235423</v>
      </c>
      <c r="M13" s="88">
        <v>235423</v>
      </c>
      <c r="N13" s="88"/>
      <c r="O13" s="88"/>
      <c r="P13" s="15" t="s">
        <v>60</v>
      </c>
    </row>
    <row r="14" spans="1:16" s="9" customFormat="1" thickBot="1" x14ac:dyDescent="0.3">
      <c r="A14" s="89"/>
      <c r="B14" s="90" t="s">
        <v>7</v>
      </c>
      <c r="C14" s="91"/>
      <c r="D14" s="91"/>
      <c r="E14" s="92"/>
      <c r="F14" s="13">
        <f>SUM(F12:F13)</f>
        <v>339417</v>
      </c>
      <c r="G14" s="13">
        <f>SUM(G12:G13)</f>
        <v>0</v>
      </c>
      <c r="H14" s="13">
        <f>SUM(H12:H13)</f>
        <v>339417</v>
      </c>
      <c r="I14" s="92"/>
      <c r="J14" s="13">
        <f t="shared" ref="J14:O14" si="0">SUM(J12:J13)</f>
        <v>290423</v>
      </c>
      <c r="K14" s="13">
        <f t="shared" si="0"/>
        <v>0</v>
      </c>
      <c r="L14" s="13">
        <f t="shared" si="0"/>
        <v>290423</v>
      </c>
      <c r="M14" s="13">
        <f t="shared" si="0"/>
        <v>290423</v>
      </c>
      <c r="N14" s="13">
        <f t="shared" si="0"/>
        <v>0</v>
      </c>
      <c r="O14" s="13">
        <f t="shared" si="0"/>
        <v>0</v>
      </c>
      <c r="P14" s="93"/>
    </row>
    <row r="17" spans="2:10" s="17" customFormat="1" ht="18.75" customHeight="1" x14ac:dyDescent="0.3">
      <c r="B17" s="50" t="s">
        <v>31</v>
      </c>
      <c r="C17" s="50"/>
      <c r="D17" s="2"/>
      <c r="E17" s="2" t="s">
        <v>29</v>
      </c>
      <c r="G17" s="2" t="s">
        <v>32</v>
      </c>
      <c r="H17" s="6"/>
      <c r="I17" s="2"/>
      <c r="J17" s="2"/>
    </row>
    <row r="18" spans="2:10" s="18" customFormat="1" ht="18" customHeight="1" x14ac:dyDescent="0.25">
      <c r="B18" s="16"/>
      <c r="D18" s="16"/>
      <c r="E18" s="16"/>
      <c r="G18" s="16"/>
      <c r="H18" s="16"/>
      <c r="I18" s="16"/>
      <c r="J18" s="16"/>
    </row>
    <row r="19" spans="2:10" s="17" customFormat="1" ht="18.75" x14ac:dyDescent="0.3">
      <c r="B19" s="2"/>
      <c r="C19" s="2"/>
      <c r="D19" s="2"/>
      <c r="E19" s="2"/>
      <c r="F19" s="2"/>
      <c r="G19" s="2"/>
      <c r="H19" s="2"/>
      <c r="I19" s="2"/>
      <c r="J19" s="2"/>
    </row>
    <row r="20" spans="2:10" s="17" customFormat="1" ht="18.75" x14ac:dyDescent="0.3">
      <c r="B20" s="2" t="s">
        <v>33</v>
      </c>
      <c r="C20" s="2"/>
      <c r="D20" s="2"/>
      <c r="E20" s="2" t="s">
        <v>29</v>
      </c>
      <c r="F20" s="2"/>
      <c r="G20" s="2" t="s">
        <v>34</v>
      </c>
      <c r="H20" s="2"/>
      <c r="I20" s="2"/>
      <c r="J20" s="2"/>
    </row>
    <row r="21" spans="2:10" s="18" customFormat="1" ht="11.25" x14ac:dyDescent="0.25">
      <c r="B21" s="16"/>
      <c r="C21" s="16"/>
      <c r="D21" s="16"/>
      <c r="E21" s="16"/>
      <c r="F21" s="16"/>
      <c r="G21" s="16"/>
      <c r="H21" s="16"/>
      <c r="I21" s="16"/>
      <c r="J21" s="16"/>
    </row>
    <row r="22" spans="2:10" ht="18.75" x14ac:dyDescent="0.3">
      <c r="B22" s="2"/>
      <c r="C22" s="2"/>
      <c r="D22" s="2"/>
      <c r="E22" s="2"/>
      <c r="F22" s="2"/>
      <c r="G22" s="2"/>
      <c r="H22" s="4"/>
    </row>
    <row r="23" spans="2:10" x14ac:dyDescent="0.25">
      <c r="B23" s="3"/>
      <c r="C23" s="3"/>
      <c r="D23" s="3"/>
      <c r="E23" s="3"/>
      <c r="F23" s="3"/>
      <c r="G23" s="3"/>
    </row>
  </sheetData>
  <mergeCells count="22">
    <mergeCell ref="K10:L10"/>
    <mergeCell ref="B17:C17"/>
    <mergeCell ref="I9:L9"/>
    <mergeCell ref="M9:M11"/>
    <mergeCell ref="N9:N11"/>
    <mergeCell ref="O9:O11"/>
    <mergeCell ref="P9:P11"/>
    <mergeCell ref="E10:E11"/>
    <mergeCell ref="F10:F11"/>
    <mergeCell ref="G10:H10"/>
    <mergeCell ref="I10:I11"/>
    <mergeCell ref="J10:J11"/>
    <mergeCell ref="A2:P2"/>
    <mergeCell ref="A3:P3"/>
    <mergeCell ref="A5:P5"/>
    <mergeCell ref="A6:P6"/>
    <mergeCell ref="A7:P7"/>
    <mergeCell ref="A9:A11"/>
    <mergeCell ref="B9:B11"/>
    <mergeCell ref="C9:C11"/>
    <mergeCell ref="D9:D11"/>
    <mergeCell ref="E9:H9"/>
  </mergeCells>
  <pageMargins left="0.31496062992125984" right="0.15748031496062992" top="0.55118110236220474" bottom="0.35433070866141736" header="0.31496062992125984" footer="0.31496062992125984"/>
  <pageSetup paperSize="9" scale="5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КЕКВ_2610</vt:lpstr>
      <vt:lpstr>КЕКВ_3210</vt:lpstr>
      <vt:lpstr>КЕКВ_2610!Область_друку</vt:lpstr>
      <vt:lpstr>КЕКВ_3210!Область_друку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User</cp:lastModifiedBy>
  <cp:lastPrinted>2025-01-06T10:37:44Z</cp:lastPrinted>
  <dcterms:created xsi:type="dcterms:W3CDTF">2021-03-04T13:41:37Z</dcterms:created>
  <dcterms:modified xsi:type="dcterms:W3CDTF">2025-03-06T11:34:30Z</dcterms:modified>
</cp:coreProperties>
</file>