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ЗВІТИ ЛІКАРЕНЬ\ЗВІТИ ПО ПРОГРАМАХ\Звіт по програмі 2024\"/>
    </mc:Choice>
  </mc:AlternateContent>
  <bookViews>
    <workbookView xWindow="0" yWindow="0" windowWidth="28800" windowHeight="11655"/>
  </bookViews>
  <sheets>
    <sheet name="Лист1" sheetId="1" r:id="rId1"/>
  </sheets>
  <definedNames>
    <definedName name="_xlnm.Print_Area" localSheetId="0">Лист1!$A$1:$P$27</definedName>
  </definedNames>
  <calcPr calcId="162913"/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M13" i="1"/>
  <c r="M12" i="1"/>
  <c r="M11" i="1"/>
  <c r="G21" i="1" l="1"/>
  <c r="G20" i="1"/>
  <c r="G19" i="1"/>
  <c r="G18" i="1"/>
  <c r="G17" i="1"/>
  <c r="G13" i="1"/>
  <c r="G12" i="1"/>
  <c r="G11" i="1"/>
  <c r="J14" i="1" l="1"/>
  <c r="J15" i="1"/>
  <c r="F14" i="1"/>
  <c r="F15" i="1"/>
  <c r="M23" i="1" l="1"/>
  <c r="N23" i="1"/>
  <c r="O23" i="1"/>
  <c r="L23" i="1"/>
  <c r="K23" i="1"/>
  <c r="H23" i="1"/>
  <c r="G23" i="1"/>
  <c r="J19" i="1"/>
  <c r="J20" i="1"/>
  <c r="J21" i="1"/>
  <c r="F19" i="1"/>
  <c r="F20" i="1"/>
  <c r="F21" i="1"/>
  <c r="J16" i="1"/>
  <c r="J17" i="1"/>
  <c r="J18" i="1"/>
  <c r="F16" i="1"/>
  <c r="F17" i="1"/>
  <c r="F18" i="1"/>
  <c r="J13" i="1" l="1"/>
  <c r="J12" i="1"/>
  <c r="J11" i="1"/>
  <c r="F13" i="1"/>
  <c r="F12" i="1"/>
  <c r="F11" i="1"/>
  <c r="J23" i="1" l="1"/>
  <c r="F23" i="1"/>
</calcChain>
</file>

<file path=xl/comments1.xml><?xml version="1.0" encoding="utf-8"?>
<comments xmlns="http://schemas.openxmlformats.org/spreadsheetml/2006/main">
  <authors>
    <author>User</author>
  </authors>
  <commentList>
    <comment ref="B29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<sst xmlns="http://schemas.openxmlformats.org/spreadsheetml/2006/main" count="97" uniqueCount="50">
  <si>
    <t>Назва завдання, заходу</t>
  </si>
  <si>
    <t>Код програмної класифікації видатків</t>
  </si>
  <si>
    <t>КЕКВ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</si>
  <si>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</si>
  <si>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</si>
  <si>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</si>
  <si>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</si>
  <si>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</si>
  <si>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</si>
  <si>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t>Фінансові джерела</t>
  </si>
  <si>
    <t>Всього</t>
  </si>
  <si>
    <t>спеціальний фонд</t>
  </si>
  <si>
    <r>
      <t xml:space="preserve">Планові обсяги фінансування на </t>
    </r>
    <r>
      <rPr>
        <b/>
        <sz val="11"/>
        <color rgb="FF0000FF"/>
        <rFont val="Times New Roman"/>
        <family val="1"/>
        <charset val="204"/>
      </rPr>
      <t>2024 рік</t>
    </r>
    <r>
      <rPr>
        <b/>
        <sz val="11"/>
        <color indexed="8"/>
        <rFont val="Times New Roman"/>
        <family val="1"/>
        <charset val="204"/>
      </rPr>
      <t xml:space="preserve"> (грн.)</t>
    </r>
  </si>
  <si>
    <t>Фактичні видатки (грн.)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</si>
  <si>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</si>
  <si>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</si>
  <si>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</si>
  <si>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</si>
  <si>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2610</t>
  </si>
  <si>
    <t>Місцевий бюджет</t>
  </si>
  <si>
    <t>Дебіторська заборгованість (грн.)</t>
  </si>
  <si>
    <t>Кредиторська заборгованість (грн.)</t>
  </si>
  <si>
    <t>_________</t>
  </si>
  <si>
    <r>
      <t xml:space="preserve">НАЗВА ПРОГРАМИ </t>
    </r>
    <r>
      <rPr>
        <u/>
        <sz val="14"/>
        <color indexed="8"/>
        <rFont val="Times New Roman"/>
        <family val="1"/>
        <charset val="204"/>
      </rPr>
      <t xml:space="preserve">Комплексна програма фінансової підтримки Комунального підприємства «Центр первинної медико-санітарної допомоги м. Червонограда» та його розвитку на 2024 рік </t>
    </r>
  </si>
  <si>
    <t>0712111</t>
  </si>
  <si>
    <t>Здійснення оплати поточних видатків на послуги в пунктах здоров’я та повірки обладнання непрофільних підрозділів</t>
  </si>
  <si>
    <t>Покриття витрат на заробітну плату працівників фізіотерапевтичної служби</t>
  </si>
  <si>
    <t>Покриття витрат на заробітну плату пунктів здоров’я</t>
  </si>
  <si>
    <t>Забезпечення хворих виробами медичного призначення (калоприймачами та памперсами)</t>
  </si>
  <si>
    <t>Закупівля туберкуліну</t>
  </si>
  <si>
    <t>Забезпечення покриття витрат по безоплатному та пільговому відпуску лікарських засобів за рецептами лікарів у разі амбулаторного лікування окремих груп населення та за певними категоріями захворювань</t>
  </si>
  <si>
    <r>
      <t xml:space="preserve">КОЛИ І КИМ ЗАТВЕРДЖЕНА ПРОГРАМА </t>
    </r>
    <r>
      <rPr>
        <u/>
        <sz val="14"/>
        <rFont val="Times New Roman"/>
        <family val="1"/>
        <charset val="204"/>
      </rPr>
      <t xml:space="preserve">рішення Червоноградської міської ради від 25.01.2024р. №2343 </t>
    </r>
  </si>
  <si>
    <t>Забезпечення заробітною платою працівників пунктів здоров’я</t>
  </si>
  <si>
    <t>Покриття видатків КП «ЦПМСД» на оплату теплопостачання</t>
  </si>
  <si>
    <t>Покриття видатків КП «ЦПМСД» на оплату водопостачання та водовідведення</t>
  </si>
  <si>
    <t>Покриття видатків КП «ЦПМСД» на оплату електропостачання</t>
  </si>
  <si>
    <t>Покриття видатків КП «ЦПМСД» на оплату  інших енергоносіїв та комунальних послуг</t>
  </si>
  <si>
    <t>Забезпечено заробітною платою працівників фізіотерапевтичної служби</t>
  </si>
  <si>
    <t>Покриття видатків КП «ЦПМСД» на оплату природного газу</t>
  </si>
  <si>
    <t>Начальник відділу охорони здоров´я</t>
  </si>
  <si>
    <t>Мирослав ПУЩИК</t>
  </si>
  <si>
    <t>Головний спеціаліст, бухгалтер</t>
  </si>
  <si>
    <t>Леся КОБЕРНИК</t>
  </si>
  <si>
    <t>Оплата інших енергоносіїв та інших комунальних послуг</t>
  </si>
  <si>
    <t>Проведено метрологічну повірки приладів фізіотерапевтичного кабінету</t>
  </si>
  <si>
    <r>
      <t xml:space="preserve">Касові видатки на </t>
    </r>
    <r>
      <rPr>
        <b/>
        <sz val="11"/>
        <color rgb="FF0000FF"/>
        <rFont val="Times New Roman"/>
        <family val="1"/>
        <charset val="204"/>
      </rPr>
      <t>01.01.2025</t>
    </r>
    <r>
      <rPr>
        <b/>
        <sz val="11"/>
        <color indexed="8"/>
        <rFont val="Times New Roman"/>
        <family val="1"/>
        <charset val="204"/>
      </rPr>
      <t xml:space="preserve"> року (грн.)</t>
    </r>
  </si>
  <si>
    <t>ЩОДО ВИКОНАННЯ МІСЦЕВОЇ ЦІЛЬОВОЇ ПРОГРАМИ СТАНОМ НА  01 СІЧНЯ 2025 РОКУ</t>
  </si>
  <si>
    <t>Покриття витрат по безоплатному та пільговому відпуску лікарських засобів за рецептами лікарів у разі амбулаторного лікування окремих груп населення та за певними категоріями захворювань (86 пацієнтів)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</si>
  <si>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 xml:space="preserve">Відділ охорони здоров´я Шептицької міської ради (Співвиконавець Комунальне некомерційне підприємство «Центр первинної медико-санітарної допомоги Шептицької міської ради» ) </t>
    </r>
  </si>
  <si>
    <t>Закуплено вироби медичного призначення (калоприймачі та памперси)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</si>
</sst>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16" fillId="0" borderId="0" xfId="0" applyFont="1" applyAlignment="1">
      <alignment horizontal="center" vertical="center"/>
    </xf>
    <xf numFmtId="0" fontId="0" fillId="2" borderId="0" xfId="0" applyFill="1"/>
    <xf numFmtId="0" fontId="17" fillId="0" borderId="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right" vertical="center"/>
    </xf>
    <xf numFmtId="4" fontId="13" fillId="0" borderId="10" xfId="0" applyNumberFormat="1" applyFont="1" applyBorder="1" applyAlignment="1">
      <alignment horizontal="right" vertical="center"/>
    </xf>
    <xf numFmtId="0" fontId="13" fillId="0" borderId="1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0" fillId="2" borderId="0" xfId="0" applyFont="1" applyFill="1"/>
    <xf numFmtId="0" fontId="17" fillId="0" borderId="3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tabSelected="1" view="pageBreakPreview" topLeftCell="A7" zoomScaleNormal="100" zoomScaleSheetLayoutView="100" workbookViewId="0">
      <selection activeCell="L16" sqref="L16"/>
    </sheetView>
  </sheetViews>
  <sheetFormatPr defaultRowHeight="15" x14ac:dyDescent="0.25"/>
  <cols>
    <col min="1" max="1" width="5" customWidth="1"/>
    <col min="2" max="2" width="37.28515625" customWidth="1"/>
    <col min="3" max="3" width="12" customWidth="1"/>
    <col min="5" max="5" width="10.7109375" customWidth="1"/>
    <col min="6" max="7" width="13.7109375" customWidth="1"/>
    <col min="8" max="8" width="13.85546875" customWidth="1"/>
    <col min="9" max="9" width="10.7109375" customWidth="1"/>
    <col min="10" max="10" width="14.28515625" customWidth="1"/>
    <col min="11" max="11" width="13.42578125" customWidth="1"/>
    <col min="12" max="12" width="12.5703125" customWidth="1"/>
    <col min="13" max="13" width="14.5703125" customWidth="1"/>
    <col min="14" max="14" width="13" customWidth="1"/>
    <col min="15" max="15" width="11.5703125" customWidth="1"/>
    <col min="16" max="16" width="32.7109375" customWidth="1"/>
  </cols>
  <sheetData>
    <row r="1" spans="1:16" x14ac:dyDescent="0.25">
      <c r="A1" s="43" t="s">
        <v>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x14ac:dyDescent="0.25">
      <c r="A2" s="43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22.5" customHeight="1" x14ac:dyDescent="0.3">
      <c r="A4" s="45" t="s">
        <v>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s="30" customFormat="1" ht="27" customHeight="1" x14ac:dyDescent="0.3">
      <c r="A5" s="42" t="s">
        <v>31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s="40" customFormat="1" ht="36.75" customHeight="1" x14ac:dyDescent="0.25">
      <c r="A6" s="47" t="s">
        <v>48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9" customHeight="1" thickBo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"/>
    </row>
    <row r="8" spans="1:16" s="9" customFormat="1" ht="43.15" customHeight="1" x14ac:dyDescent="0.25">
      <c r="A8" s="60" t="s">
        <v>5</v>
      </c>
      <c r="B8" s="54" t="s">
        <v>0</v>
      </c>
      <c r="C8" s="51" t="s">
        <v>1</v>
      </c>
      <c r="D8" s="54" t="s">
        <v>2</v>
      </c>
      <c r="E8" s="57" t="s">
        <v>12</v>
      </c>
      <c r="F8" s="58"/>
      <c r="G8" s="58"/>
      <c r="H8" s="59"/>
      <c r="I8" s="57" t="s">
        <v>45</v>
      </c>
      <c r="J8" s="58"/>
      <c r="K8" s="58"/>
      <c r="L8" s="59"/>
      <c r="M8" s="51" t="s">
        <v>13</v>
      </c>
      <c r="N8" s="51" t="s">
        <v>20</v>
      </c>
      <c r="O8" s="51" t="s">
        <v>21</v>
      </c>
      <c r="P8" s="48" t="s">
        <v>8</v>
      </c>
    </row>
    <row r="9" spans="1:16" s="9" customFormat="1" ht="14.25" x14ac:dyDescent="0.25">
      <c r="A9" s="61"/>
      <c r="B9" s="55"/>
      <c r="C9" s="52"/>
      <c r="D9" s="55"/>
      <c r="E9" s="52" t="s">
        <v>9</v>
      </c>
      <c r="F9" s="55" t="s">
        <v>10</v>
      </c>
      <c r="G9" s="55" t="s">
        <v>3</v>
      </c>
      <c r="H9" s="55"/>
      <c r="I9" s="52" t="s">
        <v>9</v>
      </c>
      <c r="J9" s="55" t="s">
        <v>10</v>
      </c>
      <c r="K9" s="55" t="s">
        <v>3</v>
      </c>
      <c r="L9" s="55"/>
      <c r="M9" s="52"/>
      <c r="N9" s="52"/>
      <c r="O9" s="52"/>
      <c r="P9" s="49"/>
    </row>
    <row r="10" spans="1:16" s="9" customFormat="1" ht="29.25" thickBot="1" x14ac:dyDescent="0.3">
      <c r="A10" s="62"/>
      <c r="B10" s="56"/>
      <c r="C10" s="53"/>
      <c r="D10" s="56"/>
      <c r="E10" s="53"/>
      <c r="F10" s="56"/>
      <c r="G10" s="15" t="s">
        <v>4</v>
      </c>
      <c r="H10" s="15" t="s">
        <v>11</v>
      </c>
      <c r="I10" s="53"/>
      <c r="J10" s="56"/>
      <c r="K10" s="15" t="s">
        <v>4</v>
      </c>
      <c r="L10" s="15" t="s">
        <v>11</v>
      </c>
      <c r="M10" s="53"/>
      <c r="N10" s="53"/>
      <c r="O10" s="53"/>
      <c r="P10" s="50"/>
    </row>
    <row r="11" spans="1:16" s="12" customFormat="1" ht="47.25" x14ac:dyDescent="0.25">
      <c r="A11" s="32">
        <v>1</v>
      </c>
      <c r="B11" s="33" t="s">
        <v>26</v>
      </c>
      <c r="C11" s="34" t="s">
        <v>24</v>
      </c>
      <c r="D11" s="34" t="s">
        <v>18</v>
      </c>
      <c r="E11" s="35" t="s">
        <v>19</v>
      </c>
      <c r="F11" s="36">
        <f>G11+H11</f>
        <v>526500</v>
      </c>
      <c r="G11" s="37">
        <f>603800-77300</f>
        <v>526500</v>
      </c>
      <c r="H11" s="37"/>
      <c r="I11" s="35" t="s">
        <v>19</v>
      </c>
      <c r="J11" s="36">
        <f>K11+L11</f>
        <v>429175.06</v>
      </c>
      <c r="K11" s="11">
        <v>429175.06</v>
      </c>
      <c r="L11" s="11"/>
      <c r="M11" s="11">
        <f>K11</f>
        <v>429175.06</v>
      </c>
      <c r="N11" s="11"/>
      <c r="O11" s="11"/>
      <c r="P11" s="41" t="s">
        <v>37</v>
      </c>
    </row>
    <row r="12" spans="1:16" s="12" customFormat="1" ht="47.25" x14ac:dyDescent="0.25">
      <c r="A12" s="13">
        <v>2</v>
      </c>
      <c r="B12" s="20" t="s">
        <v>27</v>
      </c>
      <c r="C12" s="21" t="s">
        <v>24</v>
      </c>
      <c r="D12" s="22" t="s">
        <v>18</v>
      </c>
      <c r="E12" s="10" t="s">
        <v>19</v>
      </c>
      <c r="F12" s="23">
        <f>G12+H12</f>
        <v>532700</v>
      </c>
      <c r="G12" s="14">
        <f>715400-182700</f>
        <v>532700</v>
      </c>
      <c r="H12" s="14"/>
      <c r="I12" s="10" t="s">
        <v>19</v>
      </c>
      <c r="J12" s="23">
        <f>K12+L12</f>
        <v>365274.47</v>
      </c>
      <c r="K12" s="14">
        <v>365274.47</v>
      </c>
      <c r="L12" s="14"/>
      <c r="M12" s="11">
        <f t="shared" ref="M12:M21" si="0">K12</f>
        <v>365274.47</v>
      </c>
      <c r="N12" s="14"/>
      <c r="O12" s="14"/>
      <c r="P12" s="41" t="s">
        <v>32</v>
      </c>
    </row>
    <row r="13" spans="1:16" s="12" customFormat="1" ht="47.25" x14ac:dyDescent="0.25">
      <c r="A13" s="13">
        <v>3</v>
      </c>
      <c r="B13" s="20" t="s">
        <v>28</v>
      </c>
      <c r="C13" s="21" t="s">
        <v>24</v>
      </c>
      <c r="D13" s="22" t="s">
        <v>18</v>
      </c>
      <c r="E13" s="10" t="s">
        <v>19</v>
      </c>
      <c r="F13" s="23">
        <f>G13+H13</f>
        <v>936100</v>
      </c>
      <c r="G13" s="24">
        <f>676100+260000</f>
        <v>936100</v>
      </c>
      <c r="H13" s="14"/>
      <c r="I13" s="10" t="s">
        <v>19</v>
      </c>
      <c r="J13" s="23">
        <f>K13+L13</f>
        <v>903493.21</v>
      </c>
      <c r="K13" s="14">
        <v>903493.21</v>
      </c>
      <c r="L13" s="14"/>
      <c r="M13" s="11">
        <f t="shared" si="0"/>
        <v>903493.21</v>
      </c>
      <c r="N13" s="14"/>
      <c r="O13" s="14"/>
      <c r="P13" s="41" t="s">
        <v>49</v>
      </c>
    </row>
    <row r="14" spans="1:16" s="12" customFormat="1" ht="30" x14ac:dyDescent="0.25">
      <c r="A14" s="13">
        <v>4</v>
      </c>
      <c r="B14" s="20" t="s">
        <v>29</v>
      </c>
      <c r="C14" s="21" t="s">
        <v>24</v>
      </c>
      <c r="D14" s="22" t="s">
        <v>18</v>
      </c>
      <c r="E14" s="10" t="s">
        <v>19</v>
      </c>
      <c r="F14" s="23">
        <f t="shared" ref="F14:F15" si="1">G14+H14</f>
        <v>2000</v>
      </c>
      <c r="G14" s="24">
        <v>2000</v>
      </c>
      <c r="H14" s="14"/>
      <c r="I14" s="10" t="s">
        <v>19</v>
      </c>
      <c r="J14" s="23">
        <f t="shared" ref="J14:J15" si="2">K14+L14</f>
        <v>0</v>
      </c>
      <c r="K14" s="14"/>
      <c r="L14" s="14"/>
      <c r="M14" s="11">
        <v>3137.88</v>
      </c>
      <c r="N14" s="14"/>
      <c r="O14" s="14"/>
      <c r="P14" s="41"/>
    </row>
    <row r="15" spans="1:16" s="12" customFormat="1" ht="55.5" customHeight="1" x14ac:dyDescent="0.25">
      <c r="A15" s="13">
        <v>5</v>
      </c>
      <c r="B15" s="20" t="s">
        <v>25</v>
      </c>
      <c r="C15" s="21" t="s">
        <v>24</v>
      </c>
      <c r="D15" s="22" t="s">
        <v>18</v>
      </c>
      <c r="E15" s="10" t="s">
        <v>19</v>
      </c>
      <c r="F15" s="23">
        <f t="shared" si="1"/>
        <v>13500</v>
      </c>
      <c r="G15" s="24">
        <v>13500</v>
      </c>
      <c r="H15" s="14"/>
      <c r="I15" s="10" t="s">
        <v>19</v>
      </c>
      <c r="J15" s="23">
        <f t="shared" si="2"/>
        <v>6000</v>
      </c>
      <c r="K15" s="14">
        <v>6000</v>
      </c>
      <c r="L15" s="14"/>
      <c r="M15" s="11">
        <f t="shared" si="0"/>
        <v>6000</v>
      </c>
      <c r="N15" s="14"/>
      <c r="O15" s="14"/>
      <c r="P15" s="41" t="s">
        <v>44</v>
      </c>
    </row>
    <row r="16" spans="1:16" s="12" customFormat="1" ht="47.25" x14ac:dyDescent="0.25">
      <c r="A16" s="13">
        <v>6</v>
      </c>
      <c r="B16" s="20" t="s">
        <v>14</v>
      </c>
      <c r="C16" s="21" t="s">
        <v>24</v>
      </c>
      <c r="D16" s="22" t="s">
        <v>18</v>
      </c>
      <c r="E16" s="10" t="s">
        <v>19</v>
      </c>
      <c r="F16" s="23">
        <f t="shared" ref="F16:F21" si="3">G16+H16</f>
        <v>909100</v>
      </c>
      <c r="G16" s="24">
        <v>909100</v>
      </c>
      <c r="H16" s="14"/>
      <c r="I16" s="10" t="s">
        <v>19</v>
      </c>
      <c r="J16" s="23">
        <f t="shared" ref="J16:J21" si="4">K16+L16</f>
        <v>900808.24</v>
      </c>
      <c r="K16" s="14">
        <v>900808.24</v>
      </c>
      <c r="L16" s="14"/>
      <c r="M16" s="11">
        <f t="shared" si="0"/>
        <v>900808.24</v>
      </c>
      <c r="N16" s="14"/>
      <c r="O16" s="14"/>
      <c r="P16" s="41" t="s">
        <v>33</v>
      </c>
    </row>
    <row r="17" spans="1:16" s="12" customFormat="1" ht="63" x14ac:dyDescent="0.25">
      <c r="A17" s="13">
        <v>7</v>
      </c>
      <c r="B17" s="20" t="s">
        <v>15</v>
      </c>
      <c r="C17" s="21" t="s">
        <v>24</v>
      </c>
      <c r="D17" s="22" t="s">
        <v>18</v>
      </c>
      <c r="E17" s="10" t="s">
        <v>19</v>
      </c>
      <c r="F17" s="23">
        <f t="shared" si="3"/>
        <v>110000</v>
      </c>
      <c r="G17" s="24">
        <f>120000-10000</f>
        <v>110000</v>
      </c>
      <c r="H17" s="14"/>
      <c r="I17" s="10" t="s">
        <v>19</v>
      </c>
      <c r="J17" s="23">
        <f t="shared" si="4"/>
        <v>100540.55</v>
      </c>
      <c r="K17" s="14">
        <v>100540.55</v>
      </c>
      <c r="L17" s="14"/>
      <c r="M17" s="11">
        <f t="shared" si="0"/>
        <v>100540.55</v>
      </c>
      <c r="N17" s="14"/>
      <c r="O17" s="14"/>
      <c r="P17" s="41" t="s">
        <v>34</v>
      </c>
    </row>
    <row r="18" spans="1:16" s="12" customFormat="1" ht="47.25" x14ac:dyDescent="0.25">
      <c r="A18" s="13">
        <v>8</v>
      </c>
      <c r="B18" s="20" t="s">
        <v>16</v>
      </c>
      <c r="C18" s="21" t="s">
        <v>24</v>
      </c>
      <c r="D18" s="22" t="s">
        <v>18</v>
      </c>
      <c r="E18" s="10" t="s">
        <v>19</v>
      </c>
      <c r="F18" s="23">
        <f t="shared" si="3"/>
        <v>994800</v>
      </c>
      <c r="G18" s="24">
        <f>1144800-150000</f>
        <v>994800</v>
      </c>
      <c r="H18" s="14"/>
      <c r="I18" s="10" t="s">
        <v>19</v>
      </c>
      <c r="J18" s="23">
        <f t="shared" si="4"/>
        <v>819033.31</v>
      </c>
      <c r="K18" s="14">
        <v>819033.31</v>
      </c>
      <c r="L18" s="14"/>
      <c r="M18" s="11">
        <f t="shared" si="0"/>
        <v>819033.31</v>
      </c>
      <c r="N18" s="14"/>
      <c r="O18" s="14"/>
      <c r="P18" s="41" t="s">
        <v>35</v>
      </c>
    </row>
    <row r="19" spans="1:16" s="12" customFormat="1" ht="47.25" x14ac:dyDescent="0.25">
      <c r="A19" s="13">
        <v>9</v>
      </c>
      <c r="B19" s="20" t="s">
        <v>17</v>
      </c>
      <c r="C19" s="21" t="s">
        <v>24</v>
      </c>
      <c r="D19" s="22" t="s">
        <v>18</v>
      </c>
      <c r="E19" s="10" t="s">
        <v>19</v>
      </c>
      <c r="F19" s="23">
        <f t="shared" si="3"/>
        <v>136500</v>
      </c>
      <c r="G19" s="24">
        <f>166500-30000</f>
        <v>136500</v>
      </c>
      <c r="H19" s="14"/>
      <c r="I19" s="10" t="s">
        <v>19</v>
      </c>
      <c r="J19" s="23">
        <f t="shared" si="4"/>
        <v>109843.26</v>
      </c>
      <c r="K19" s="14">
        <v>109843.26</v>
      </c>
      <c r="L19" s="14"/>
      <c r="M19" s="11">
        <f t="shared" si="0"/>
        <v>109843.26</v>
      </c>
      <c r="N19" s="14"/>
      <c r="O19" s="14"/>
      <c r="P19" s="41" t="s">
        <v>38</v>
      </c>
    </row>
    <row r="20" spans="1:16" s="12" customFormat="1" ht="63" x14ac:dyDescent="0.25">
      <c r="A20" s="13">
        <v>10</v>
      </c>
      <c r="B20" s="20" t="s">
        <v>43</v>
      </c>
      <c r="C20" s="21" t="s">
        <v>24</v>
      </c>
      <c r="D20" s="22" t="s">
        <v>18</v>
      </c>
      <c r="E20" s="10" t="s">
        <v>19</v>
      </c>
      <c r="F20" s="23">
        <f t="shared" si="3"/>
        <v>47000</v>
      </c>
      <c r="G20" s="24">
        <f>57000-10000</f>
        <v>47000</v>
      </c>
      <c r="H20" s="14"/>
      <c r="I20" s="10" t="s">
        <v>19</v>
      </c>
      <c r="J20" s="23">
        <f t="shared" si="4"/>
        <v>35719.31</v>
      </c>
      <c r="K20" s="14">
        <v>35719.31</v>
      </c>
      <c r="L20" s="14"/>
      <c r="M20" s="11">
        <f>K20-26486.22</f>
        <v>9233.0899999999965</v>
      </c>
      <c r="N20" s="14">
        <v>26486.22</v>
      </c>
      <c r="O20" s="14"/>
      <c r="P20" s="41" t="s">
        <v>36</v>
      </c>
    </row>
    <row r="21" spans="1:16" s="12" customFormat="1" ht="129" customHeight="1" x14ac:dyDescent="0.25">
      <c r="A21" s="13">
        <v>11</v>
      </c>
      <c r="B21" s="20" t="s">
        <v>30</v>
      </c>
      <c r="C21" s="21" t="s">
        <v>24</v>
      </c>
      <c r="D21" s="22" t="s">
        <v>18</v>
      </c>
      <c r="E21" s="10" t="s">
        <v>19</v>
      </c>
      <c r="F21" s="23">
        <f t="shared" si="3"/>
        <v>2610100</v>
      </c>
      <c r="G21" s="24">
        <f>2410100+200000</f>
        <v>2610100</v>
      </c>
      <c r="H21" s="14"/>
      <c r="I21" s="10" t="s">
        <v>19</v>
      </c>
      <c r="J21" s="23">
        <f t="shared" si="4"/>
        <v>2609751.7000000002</v>
      </c>
      <c r="K21" s="14">
        <v>2609751.7000000002</v>
      </c>
      <c r="L21" s="14"/>
      <c r="M21" s="11">
        <f t="shared" si="0"/>
        <v>2609751.7000000002</v>
      </c>
      <c r="N21" s="14"/>
      <c r="O21" s="14"/>
      <c r="P21" s="41" t="s">
        <v>47</v>
      </c>
    </row>
    <row r="22" spans="1:16" s="12" customFormat="1" x14ac:dyDescent="0.25">
      <c r="A22" s="13"/>
      <c r="B22" s="25"/>
      <c r="C22" s="21"/>
      <c r="D22" s="22"/>
      <c r="E22" s="10"/>
      <c r="F22" s="23"/>
      <c r="G22" s="14"/>
      <c r="H22" s="14"/>
      <c r="I22" s="10"/>
      <c r="J22" s="23"/>
      <c r="K22" s="14"/>
      <c r="L22" s="14"/>
      <c r="M22" s="14"/>
      <c r="N22" s="14"/>
      <c r="O22" s="14"/>
      <c r="P22" s="38"/>
    </row>
    <row r="23" spans="1:16" s="9" customFormat="1" ht="16.5" thickBot="1" x14ac:dyDescent="0.3">
      <c r="A23" s="16"/>
      <c r="B23" s="26" t="s">
        <v>7</v>
      </c>
      <c r="C23" s="17"/>
      <c r="D23" s="17"/>
      <c r="E23" s="18"/>
      <c r="F23" s="19">
        <f>SUM(F11:F22)</f>
        <v>6818300</v>
      </c>
      <c r="G23" s="19">
        <f>SUM(G11:G22)</f>
        <v>6818300</v>
      </c>
      <c r="H23" s="19">
        <f>SUM(H11:H22)</f>
        <v>0</v>
      </c>
      <c r="I23" s="18"/>
      <c r="J23" s="19">
        <f>SUM(J11:J22)</f>
        <v>6279639.1099999994</v>
      </c>
      <c r="K23" s="19">
        <f>SUM(K11:K22)</f>
        <v>6279639.1099999994</v>
      </c>
      <c r="L23" s="19">
        <f>SUM(L11:L22)</f>
        <v>0</v>
      </c>
      <c r="M23" s="19">
        <f t="shared" ref="M23:O23" si="5">SUM(M11:M22)</f>
        <v>6256290.7699999996</v>
      </c>
      <c r="N23" s="19">
        <f t="shared" si="5"/>
        <v>26486.22</v>
      </c>
      <c r="O23" s="19">
        <f t="shared" si="5"/>
        <v>0</v>
      </c>
      <c r="P23" s="39"/>
    </row>
    <row r="24" spans="1:16" ht="15.75" x14ac:dyDescent="0.25">
      <c r="P24" s="31"/>
    </row>
    <row r="25" spans="1:16" s="28" customFormat="1" ht="18.75" customHeight="1" x14ac:dyDescent="0.3">
      <c r="B25" s="45" t="s">
        <v>39</v>
      </c>
      <c r="C25" s="45"/>
      <c r="D25" s="2"/>
      <c r="E25" s="2" t="s">
        <v>22</v>
      </c>
      <c r="G25" s="2" t="s">
        <v>40</v>
      </c>
      <c r="H25" s="6"/>
      <c r="I25" s="2"/>
      <c r="J25" s="2"/>
    </row>
    <row r="26" spans="1:16" s="29" customFormat="1" ht="18" customHeight="1" x14ac:dyDescent="0.25">
      <c r="B26" s="27"/>
      <c r="D26" s="27"/>
      <c r="E26" s="27"/>
      <c r="G26" s="27"/>
      <c r="H26" s="27"/>
      <c r="I26" s="27"/>
      <c r="J26" s="27"/>
    </row>
    <row r="27" spans="1:16" s="28" customFormat="1" ht="18.75" x14ac:dyDescent="0.3">
      <c r="B27" s="2" t="s">
        <v>41</v>
      </c>
      <c r="C27" s="2"/>
      <c r="D27" s="2"/>
      <c r="E27" s="2" t="s">
        <v>22</v>
      </c>
      <c r="F27" s="2"/>
      <c r="G27" s="2" t="s">
        <v>42</v>
      </c>
      <c r="H27" s="2"/>
      <c r="I27" s="2"/>
      <c r="J27" s="2"/>
    </row>
    <row r="28" spans="1:16" ht="18.75" x14ac:dyDescent="0.3">
      <c r="B28" s="2"/>
      <c r="C28" s="2"/>
      <c r="D28" s="2"/>
      <c r="E28" s="2"/>
      <c r="F28" s="2"/>
      <c r="G28" s="2"/>
      <c r="H28" s="4"/>
      <c r="P28" s="31"/>
    </row>
    <row r="29" spans="1:16" ht="15.75" x14ac:dyDescent="0.25">
      <c r="B29" s="3"/>
      <c r="C29" s="3"/>
      <c r="D29" s="3"/>
      <c r="E29" s="3"/>
      <c r="F29" s="3"/>
      <c r="G29" s="3"/>
      <c r="P29" s="31"/>
    </row>
    <row r="30" spans="1:16" ht="15.75" x14ac:dyDescent="0.25">
      <c r="P30" s="31"/>
    </row>
    <row r="31" spans="1:16" ht="15.75" x14ac:dyDescent="0.25">
      <c r="P31" s="31"/>
    </row>
    <row r="32" spans="1:16" ht="15.75" x14ac:dyDescent="0.25">
      <c r="P32" s="31"/>
    </row>
    <row r="33" spans="16:16" ht="15.75" x14ac:dyDescent="0.25">
      <c r="P33" s="31"/>
    </row>
    <row r="34" spans="16:16" ht="15.75" x14ac:dyDescent="0.25">
      <c r="P34" s="31"/>
    </row>
    <row r="35" spans="16:16" ht="15.75" x14ac:dyDescent="0.25">
      <c r="P35" s="31"/>
    </row>
  </sheetData>
  <mergeCells count="22">
    <mergeCell ref="B25:C25"/>
    <mergeCell ref="A8:A10"/>
    <mergeCell ref="E9:E10"/>
    <mergeCell ref="O8:O10"/>
    <mergeCell ref="M8:M10"/>
    <mergeCell ref="F9:F10"/>
    <mergeCell ref="B8:B10"/>
    <mergeCell ref="C8:C10"/>
    <mergeCell ref="E8:H8"/>
    <mergeCell ref="P8:P10"/>
    <mergeCell ref="N8:N10"/>
    <mergeCell ref="D8:D10"/>
    <mergeCell ref="I9:I10"/>
    <mergeCell ref="J9:J10"/>
    <mergeCell ref="K9:L9"/>
    <mergeCell ref="I8:L8"/>
    <mergeCell ref="G9:H9"/>
    <mergeCell ref="A5:P5"/>
    <mergeCell ref="A1:P1"/>
    <mergeCell ref="A4:P4"/>
    <mergeCell ref="A2:P2"/>
    <mergeCell ref="A6:P6"/>
  </mergeCells>
  <phoneticPr fontId="0" type="noConversion"/>
  <pageMargins left="0.31496062992125984" right="0.15748031496062992" top="0.35433070866141736" bottom="0.15748031496062992" header="0.31496062992125984" footer="0.31496062992125984"/>
  <pageSetup paperSize="9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2025-01-16T08:59:28Z</cp:lastPrinted>
  <dcterms:created xsi:type="dcterms:W3CDTF">2021-03-04T13:41:37Z</dcterms:created>
  <dcterms:modified xsi:type="dcterms:W3CDTF">2025-01-16T09:05:00Z</dcterms:modified>
</cp:coreProperties>
</file>